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1475" windowHeight="4680"/>
  </bookViews>
  <sheets>
    <sheet name="طراحی خاموت ستون" sheetId="1" r:id="rId1"/>
    <sheet name="طراحی خاموت تیر" sheetId="2" r:id="rId2"/>
  </sheets>
  <calcPr calcId="144525"/>
</workbook>
</file>

<file path=xl/calcChain.xml><?xml version="1.0" encoding="utf-8"?>
<calcChain xmlns="http://schemas.openxmlformats.org/spreadsheetml/2006/main">
  <c r="C16" i="2" l="1"/>
  <c r="R4" i="2" s="1"/>
  <c r="C15" i="2"/>
  <c r="N4" i="2" s="1"/>
  <c r="R13" i="2"/>
  <c r="N13" i="2"/>
  <c r="J13" i="2"/>
  <c r="N6" i="2"/>
  <c r="C11" i="2"/>
  <c r="C12" i="2"/>
  <c r="K6" i="2"/>
  <c r="R6" i="2" s="1"/>
  <c r="I5" i="1"/>
  <c r="I16" i="1" s="1"/>
  <c r="I10" i="1"/>
  <c r="F12" i="1"/>
  <c r="F17" i="1"/>
  <c r="C17" i="1"/>
  <c r="C10" i="1"/>
  <c r="F10" i="1" s="1"/>
  <c r="C12" i="1"/>
  <c r="C14" i="1"/>
  <c r="J4" i="2" l="1"/>
  <c r="C11" i="1"/>
</calcChain>
</file>

<file path=xl/comments1.xml><?xml version="1.0" encoding="utf-8"?>
<comments xmlns="http://schemas.openxmlformats.org/spreadsheetml/2006/main">
  <authors>
    <author>Golkari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اعداد Etabs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اعداد Etabs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اعداد Etabs</t>
        </r>
      </text>
    </comment>
  </commentList>
</comments>
</file>

<file path=xl/sharedStrings.xml><?xml version="1.0" encoding="utf-8"?>
<sst xmlns="http://schemas.openxmlformats.org/spreadsheetml/2006/main" count="55" uniqueCount="27">
  <si>
    <t>قطر بزرگترین میلگرد طولی</t>
  </si>
  <si>
    <t>حداقل قطر خاموت</t>
  </si>
  <si>
    <t>حداکثر فواصل خاموت ها</t>
  </si>
  <si>
    <t>mm</t>
  </si>
  <si>
    <t>عددی که Etabs گزارش می کند
(با واحد اندازه گیری cm )</t>
  </si>
  <si>
    <t>طول ناحیه ویژه</t>
  </si>
  <si>
    <t>ارتفاع ستون</t>
  </si>
  <si>
    <t>بعد بزرگ ستون</t>
  </si>
  <si>
    <t>فاصله خاموت در ناحیه ویژه</t>
  </si>
  <si>
    <t>قطر کوچکترین میلگرد طولی</t>
  </si>
  <si>
    <t>بعد کوچک ستون</t>
  </si>
  <si>
    <t>فواصل خاموت ها در ناحیه عادی</t>
  </si>
  <si>
    <t>تعداد سنجاقی ها</t>
  </si>
  <si>
    <t>&gt;</t>
  </si>
  <si>
    <t>CivilExcel.blog.ir</t>
  </si>
  <si>
    <t>عمق تیر</t>
  </si>
  <si>
    <t>فاصله خاموت های در ناحیه عادی</t>
  </si>
  <si>
    <t>L=</t>
  </si>
  <si>
    <t>قطر آرماتور خاموت</t>
  </si>
  <si>
    <t>عدد</t>
  </si>
  <si>
    <t>Av/s   در ناحیه ویژه</t>
  </si>
  <si>
    <t>Av/s   در ناحیه عادی</t>
  </si>
  <si>
    <t>cm</t>
  </si>
  <si>
    <t>طول تیر</t>
  </si>
  <si>
    <t>ناحیه ویژه</t>
  </si>
  <si>
    <t>ناحیه عادی</t>
  </si>
  <si>
    <t>توجه: فقط سلول های زرد را می توانید ویرایش کنید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</si>
</sst>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0" borderId="1" xfId="1" applyFont="1" applyBorder="1"/>
    <xf numFmtId="0" fontId="6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238125</xdr:rowOff>
    </xdr:from>
    <xdr:to>
      <xdr:col>10</xdr:col>
      <xdr:colOff>47625</xdr:colOff>
      <xdr:row>17</xdr:row>
      <xdr:rowOff>19050</xdr:rowOff>
    </xdr:to>
    <xdr:grpSp>
      <xdr:nvGrpSpPr>
        <xdr:cNvPr id="12" name="Group 11"/>
        <xdr:cNvGrpSpPr/>
      </xdr:nvGrpSpPr>
      <xdr:grpSpPr>
        <a:xfrm>
          <a:off x="5286375" y="514350"/>
          <a:ext cx="1266825" cy="3971925"/>
          <a:chOff x="5362575" y="238125"/>
          <a:chExt cx="1266825" cy="3971925"/>
        </a:xfrm>
      </xdr:grpSpPr>
      <xdr:cxnSp macro="">
        <xdr:nvCxnSpPr>
          <xdr:cNvPr id="3" name="Straight Connector 2"/>
          <xdr:cNvCxnSpPr/>
        </xdr:nvCxnSpPr>
        <xdr:spPr>
          <a:xfrm>
            <a:off x="5372100" y="257175"/>
            <a:ext cx="12001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6600825" y="238125"/>
            <a:ext cx="0" cy="394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flipH="1">
            <a:off x="5362575" y="4210050"/>
            <a:ext cx="1266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571500</xdr:colOff>
      <xdr:row>1</xdr:row>
      <xdr:rowOff>238125</xdr:rowOff>
    </xdr:from>
    <xdr:to>
      <xdr:col>14</xdr:col>
      <xdr:colOff>9525</xdr:colOff>
      <xdr:row>17</xdr:row>
      <xdr:rowOff>19050</xdr:rowOff>
    </xdr:to>
    <xdr:grpSp>
      <xdr:nvGrpSpPr>
        <xdr:cNvPr id="13" name="Group 12"/>
        <xdr:cNvGrpSpPr/>
      </xdr:nvGrpSpPr>
      <xdr:grpSpPr>
        <a:xfrm flipH="1">
          <a:off x="7305675" y="514350"/>
          <a:ext cx="1228725" cy="3971925"/>
          <a:chOff x="5362575" y="238125"/>
          <a:chExt cx="1266825" cy="3971925"/>
        </a:xfrm>
      </xdr:grpSpPr>
      <xdr:cxnSp macro="">
        <xdr:nvCxnSpPr>
          <xdr:cNvPr id="14" name="Straight Connector 13"/>
          <xdr:cNvCxnSpPr/>
        </xdr:nvCxnSpPr>
        <xdr:spPr>
          <a:xfrm>
            <a:off x="5372100" y="257175"/>
            <a:ext cx="12001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>
            <a:off x="6600825" y="238125"/>
            <a:ext cx="0" cy="394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5362575" y="4210050"/>
            <a:ext cx="1266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133350</xdr:colOff>
      <xdr:row>1</xdr:row>
      <xdr:rowOff>38100</xdr:rowOff>
    </xdr:from>
    <xdr:to>
      <xdr:col>10</xdr:col>
      <xdr:colOff>133350</xdr:colOff>
      <xdr:row>18</xdr:row>
      <xdr:rowOff>104775</xdr:rowOff>
    </xdr:to>
    <xdr:cxnSp macro="">
      <xdr:nvCxnSpPr>
        <xdr:cNvPr id="18" name="Straight Connector 17"/>
        <xdr:cNvCxnSpPr/>
      </xdr:nvCxnSpPr>
      <xdr:spPr>
        <a:xfrm>
          <a:off x="6715125" y="38100"/>
          <a:ext cx="0" cy="45053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</xdr:row>
      <xdr:rowOff>28575</xdr:rowOff>
    </xdr:from>
    <xdr:to>
      <xdr:col>11</xdr:col>
      <xdr:colOff>276225</xdr:colOff>
      <xdr:row>18</xdr:row>
      <xdr:rowOff>95250</xdr:rowOff>
    </xdr:to>
    <xdr:cxnSp macro="">
      <xdr:nvCxnSpPr>
        <xdr:cNvPr id="20" name="Straight Connector 19"/>
        <xdr:cNvCxnSpPr/>
      </xdr:nvCxnSpPr>
      <xdr:spPr>
        <a:xfrm>
          <a:off x="7296150" y="28575"/>
          <a:ext cx="0" cy="45053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0</xdr:rowOff>
    </xdr:from>
    <xdr:to>
      <xdr:col>11</xdr:col>
      <xdr:colOff>323850</xdr:colOff>
      <xdr:row>18</xdr:row>
      <xdr:rowOff>0</xdr:rowOff>
    </xdr:to>
    <xdr:cxnSp macro="">
      <xdr:nvCxnSpPr>
        <xdr:cNvPr id="22" name="Straight Connector 21"/>
        <xdr:cNvCxnSpPr/>
      </xdr:nvCxnSpPr>
      <xdr:spPr>
        <a:xfrm>
          <a:off x="6648450" y="443865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9525</xdr:rowOff>
    </xdr:from>
    <xdr:to>
      <xdr:col>11</xdr:col>
      <xdr:colOff>323850</xdr:colOff>
      <xdr:row>17</xdr:row>
      <xdr:rowOff>9525</xdr:rowOff>
    </xdr:to>
    <xdr:cxnSp macro="">
      <xdr:nvCxnSpPr>
        <xdr:cNvPr id="23" name="Straight Connector 22"/>
        <xdr:cNvCxnSpPr/>
      </xdr:nvCxnSpPr>
      <xdr:spPr>
        <a:xfrm>
          <a:off x="6648450" y="420052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19050</xdr:rowOff>
    </xdr:from>
    <xdr:to>
      <xdr:col>11</xdr:col>
      <xdr:colOff>323850</xdr:colOff>
      <xdr:row>16</xdr:row>
      <xdr:rowOff>19050</xdr:rowOff>
    </xdr:to>
    <xdr:cxnSp macro="">
      <xdr:nvCxnSpPr>
        <xdr:cNvPr id="24" name="Straight Connector 23"/>
        <xdr:cNvCxnSpPr/>
      </xdr:nvCxnSpPr>
      <xdr:spPr>
        <a:xfrm>
          <a:off x="6648450" y="39624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276225</xdr:rowOff>
    </xdr:from>
    <xdr:to>
      <xdr:col>11</xdr:col>
      <xdr:colOff>323850</xdr:colOff>
      <xdr:row>15</xdr:row>
      <xdr:rowOff>276225</xdr:rowOff>
    </xdr:to>
    <xdr:cxnSp macro="">
      <xdr:nvCxnSpPr>
        <xdr:cNvPr id="25" name="Straight Connector 24"/>
        <xdr:cNvCxnSpPr/>
      </xdr:nvCxnSpPr>
      <xdr:spPr>
        <a:xfrm>
          <a:off x="6648450" y="37242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38100</xdr:rowOff>
    </xdr:from>
    <xdr:to>
      <xdr:col>11</xdr:col>
      <xdr:colOff>323850</xdr:colOff>
      <xdr:row>15</xdr:row>
      <xdr:rowOff>38100</xdr:rowOff>
    </xdr:to>
    <xdr:cxnSp macro="">
      <xdr:nvCxnSpPr>
        <xdr:cNvPr id="26" name="Straight Connector 25"/>
        <xdr:cNvCxnSpPr/>
      </xdr:nvCxnSpPr>
      <xdr:spPr>
        <a:xfrm>
          <a:off x="6648450" y="348615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47625</xdr:rowOff>
    </xdr:from>
    <xdr:to>
      <xdr:col>11</xdr:col>
      <xdr:colOff>323850</xdr:colOff>
      <xdr:row>14</xdr:row>
      <xdr:rowOff>47625</xdr:rowOff>
    </xdr:to>
    <xdr:cxnSp macro="">
      <xdr:nvCxnSpPr>
        <xdr:cNvPr id="27" name="Straight Connector 26"/>
        <xdr:cNvCxnSpPr/>
      </xdr:nvCxnSpPr>
      <xdr:spPr>
        <a:xfrm>
          <a:off x="6648450" y="324802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57150</xdr:rowOff>
    </xdr:from>
    <xdr:to>
      <xdr:col>11</xdr:col>
      <xdr:colOff>323850</xdr:colOff>
      <xdr:row>13</xdr:row>
      <xdr:rowOff>57150</xdr:rowOff>
    </xdr:to>
    <xdr:cxnSp macro="">
      <xdr:nvCxnSpPr>
        <xdr:cNvPr id="28" name="Straight Connector 27"/>
        <xdr:cNvCxnSpPr/>
      </xdr:nvCxnSpPr>
      <xdr:spPr>
        <a:xfrm>
          <a:off x="6648450" y="30099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85725</xdr:rowOff>
    </xdr:from>
    <xdr:to>
      <xdr:col>11</xdr:col>
      <xdr:colOff>323850</xdr:colOff>
      <xdr:row>10</xdr:row>
      <xdr:rowOff>85725</xdr:rowOff>
    </xdr:to>
    <xdr:cxnSp macro="">
      <xdr:nvCxnSpPr>
        <xdr:cNvPr id="31" name="Straight Connector 30"/>
        <xdr:cNvCxnSpPr/>
      </xdr:nvCxnSpPr>
      <xdr:spPr>
        <a:xfrm>
          <a:off x="6648450" y="229552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104775</xdr:rowOff>
    </xdr:from>
    <xdr:to>
      <xdr:col>11</xdr:col>
      <xdr:colOff>323850</xdr:colOff>
      <xdr:row>8</xdr:row>
      <xdr:rowOff>104775</xdr:rowOff>
    </xdr:to>
    <xdr:cxnSp macro="">
      <xdr:nvCxnSpPr>
        <xdr:cNvPr id="33" name="Straight Connector 32"/>
        <xdr:cNvCxnSpPr/>
      </xdr:nvCxnSpPr>
      <xdr:spPr>
        <a:xfrm>
          <a:off x="6648450" y="18192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123825</xdr:rowOff>
    </xdr:from>
    <xdr:to>
      <xdr:col>11</xdr:col>
      <xdr:colOff>323850</xdr:colOff>
      <xdr:row>6</xdr:row>
      <xdr:rowOff>123825</xdr:rowOff>
    </xdr:to>
    <xdr:cxnSp macro="">
      <xdr:nvCxnSpPr>
        <xdr:cNvPr id="35" name="Straight Connector 34"/>
        <xdr:cNvCxnSpPr/>
      </xdr:nvCxnSpPr>
      <xdr:spPr>
        <a:xfrm>
          <a:off x="6648450" y="134302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5</xdr:row>
      <xdr:rowOff>114300</xdr:rowOff>
    </xdr:from>
    <xdr:to>
      <xdr:col>11</xdr:col>
      <xdr:colOff>323850</xdr:colOff>
      <xdr:row>5</xdr:row>
      <xdr:rowOff>114300</xdr:rowOff>
    </xdr:to>
    <xdr:cxnSp macro="">
      <xdr:nvCxnSpPr>
        <xdr:cNvPr id="36" name="Straight Connector 35"/>
        <xdr:cNvCxnSpPr/>
      </xdr:nvCxnSpPr>
      <xdr:spPr>
        <a:xfrm>
          <a:off x="6648450" y="11049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4</xdr:row>
      <xdr:rowOff>123825</xdr:rowOff>
    </xdr:from>
    <xdr:to>
      <xdr:col>11</xdr:col>
      <xdr:colOff>323850</xdr:colOff>
      <xdr:row>4</xdr:row>
      <xdr:rowOff>123825</xdr:rowOff>
    </xdr:to>
    <xdr:cxnSp macro="">
      <xdr:nvCxnSpPr>
        <xdr:cNvPr id="37" name="Straight Connector 36"/>
        <xdr:cNvCxnSpPr/>
      </xdr:nvCxnSpPr>
      <xdr:spPr>
        <a:xfrm>
          <a:off x="6648450" y="8667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</xdr:row>
      <xdr:rowOff>133350</xdr:rowOff>
    </xdr:from>
    <xdr:to>
      <xdr:col>11</xdr:col>
      <xdr:colOff>323850</xdr:colOff>
      <xdr:row>3</xdr:row>
      <xdr:rowOff>133350</xdr:rowOff>
    </xdr:to>
    <xdr:cxnSp macro="">
      <xdr:nvCxnSpPr>
        <xdr:cNvPr id="38" name="Straight Connector 37"/>
        <xdr:cNvCxnSpPr/>
      </xdr:nvCxnSpPr>
      <xdr:spPr>
        <a:xfrm>
          <a:off x="6648450" y="62865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</xdr:row>
      <xdr:rowOff>142875</xdr:rowOff>
    </xdr:from>
    <xdr:to>
      <xdr:col>11</xdr:col>
      <xdr:colOff>323850</xdr:colOff>
      <xdr:row>2</xdr:row>
      <xdr:rowOff>142875</xdr:rowOff>
    </xdr:to>
    <xdr:cxnSp macro="">
      <xdr:nvCxnSpPr>
        <xdr:cNvPr id="39" name="Straight Connector 38"/>
        <xdr:cNvCxnSpPr/>
      </xdr:nvCxnSpPr>
      <xdr:spPr>
        <a:xfrm>
          <a:off x="6648450" y="39052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</xdr:row>
      <xdr:rowOff>152400</xdr:rowOff>
    </xdr:from>
    <xdr:to>
      <xdr:col>11</xdr:col>
      <xdr:colOff>323850</xdr:colOff>
      <xdr:row>1</xdr:row>
      <xdr:rowOff>152400</xdr:rowOff>
    </xdr:to>
    <xdr:cxnSp macro="">
      <xdr:nvCxnSpPr>
        <xdr:cNvPr id="40" name="Straight Connector 39"/>
        <xdr:cNvCxnSpPr/>
      </xdr:nvCxnSpPr>
      <xdr:spPr>
        <a:xfrm>
          <a:off x="6648450" y="1524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2</xdr:row>
      <xdr:rowOff>9525</xdr:rowOff>
    </xdr:from>
    <xdr:to>
      <xdr:col>9</xdr:col>
      <xdr:colOff>209550</xdr:colOff>
      <xdr:row>6</xdr:row>
      <xdr:rowOff>142875</xdr:rowOff>
    </xdr:to>
    <xdr:cxnSp macro="">
      <xdr:nvCxnSpPr>
        <xdr:cNvPr id="42" name="Straight Arrow Connector 41"/>
        <xdr:cNvCxnSpPr/>
      </xdr:nvCxnSpPr>
      <xdr:spPr>
        <a:xfrm>
          <a:off x="6181725" y="257175"/>
          <a:ext cx="0" cy="11049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6</xdr:row>
      <xdr:rowOff>150685</xdr:rowOff>
    </xdr:from>
    <xdr:to>
      <xdr:col>9</xdr:col>
      <xdr:colOff>209550</xdr:colOff>
      <xdr:row>13</xdr:row>
      <xdr:rowOff>152400</xdr:rowOff>
    </xdr:to>
    <xdr:cxnSp macro="">
      <xdr:nvCxnSpPr>
        <xdr:cNvPr id="43" name="Straight Arrow Connector 42"/>
        <xdr:cNvCxnSpPr/>
      </xdr:nvCxnSpPr>
      <xdr:spPr>
        <a:xfrm>
          <a:off x="6181725" y="1369885"/>
          <a:ext cx="0" cy="173526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13</xdr:row>
      <xdr:rowOff>142875</xdr:rowOff>
    </xdr:from>
    <xdr:to>
      <xdr:col>9</xdr:col>
      <xdr:colOff>209550</xdr:colOff>
      <xdr:row>17</xdr:row>
      <xdr:rowOff>9525</xdr:rowOff>
    </xdr:to>
    <xdr:cxnSp macro="">
      <xdr:nvCxnSpPr>
        <xdr:cNvPr id="44" name="Straight Arrow Connector 43"/>
        <xdr:cNvCxnSpPr/>
      </xdr:nvCxnSpPr>
      <xdr:spPr>
        <a:xfrm>
          <a:off x="6181725" y="3095625"/>
          <a:ext cx="0" cy="11049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596861</xdr:colOff>
      <xdr:row>7</xdr:row>
      <xdr:rowOff>23812</xdr:rowOff>
    </xdr:from>
    <xdr:to>
      <xdr:col>8</xdr:col>
      <xdr:colOff>596861</xdr:colOff>
      <xdr:row>10</xdr:row>
      <xdr:rowOff>147637</xdr:rowOff>
    </xdr:to>
    <xdr:cxnSp macro="">
      <xdr:nvCxnSpPr>
        <xdr:cNvPr id="12" name="Straight Connector 11"/>
        <xdr:cNvCxnSpPr/>
      </xdr:nvCxnSpPr>
      <xdr:spPr>
        <a:xfrm rot="16200000">
          <a:off x="2077998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422275</xdr:colOff>
      <xdr:row>11</xdr:row>
      <xdr:rowOff>4762</xdr:rowOff>
    </xdr:from>
    <xdr:to>
      <xdr:col>19</xdr:col>
      <xdr:colOff>5556</xdr:colOff>
      <xdr:row>17</xdr:row>
      <xdr:rowOff>128587</xdr:rowOff>
    </xdr:to>
    <xdr:grpSp>
      <xdr:nvGrpSpPr>
        <xdr:cNvPr id="2" name="Group 1"/>
        <xdr:cNvGrpSpPr/>
      </xdr:nvGrpSpPr>
      <xdr:grpSpPr>
        <a:xfrm rot="16200000">
          <a:off x="7667228" y="122634"/>
          <a:ext cx="1438275" cy="6288881"/>
          <a:chOff x="5362575" y="238125"/>
          <a:chExt cx="1266825" cy="3971925"/>
        </a:xfrm>
      </xdr:grpSpPr>
      <xdr:cxnSp macro="">
        <xdr:nvCxnSpPr>
          <xdr:cNvPr id="3" name="Straight Connector 2"/>
          <xdr:cNvCxnSpPr/>
        </xdr:nvCxnSpPr>
        <xdr:spPr>
          <a:xfrm>
            <a:off x="5372100" y="257175"/>
            <a:ext cx="12001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6600825" y="238125"/>
            <a:ext cx="0" cy="394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flipH="1">
            <a:off x="5362575" y="4210050"/>
            <a:ext cx="1266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422275</xdr:colOff>
      <xdr:row>2</xdr:row>
      <xdr:rowOff>119062</xdr:rowOff>
    </xdr:from>
    <xdr:to>
      <xdr:col>19</xdr:col>
      <xdr:colOff>5556</xdr:colOff>
      <xdr:row>7</xdr:row>
      <xdr:rowOff>14287</xdr:rowOff>
    </xdr:to>
    <xdr:grpSp>
      <xdr:nvGrpSpPr>
        <xdr:cNvPr id="6" name="Group 5"/>
        <xdr:cNvGrpSpPr/>
      </xdr:nvGrpSpPr>
      <xdr:grpSpPr>
        <a:xfrm rot="16200000" flipH="1">
          <a:off x="7819628" y="-1972866"/>
          <a:ext cx="1133475" cy="6288881"/>
          <a:chOff x="5362575" y="238125"/>
          <a:chExt cx="1266825" cy="3971925"/>
        </a:xfrm>
      </xdr:grpSpPr>
      <xdr:cxnSp macro="">
        <xdr:nvCxnSpPr>
          <xdr:cNvPr id="7" name="Straight Connector 6"/>
          <xdr:cNvCxnSpPr/>
        </xdr:nvCxnSpPr>
        <xdr:spPr>
          <a:xfrm>
            <a:off x="5372100" y="257175"/>
            <a:ext cx="12001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00825" y="238125"/>
            <a:ext cx="0" cy="394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5362575" y="4210050"/>
            <a:ext cx="1266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105568</xdr:colOff>
      <xdr:row>10</xdr:row>
      <xdr:rowOff>109538</xdr:rowOff>
    </xdr:from>
    <xdr:to>
      <xdr:col>19</xdr:col>
      <xdr:colOff>533400</xdr:colOff>
      <xdr:row>10</xdr:row>
      <xdr:rowOff>109538</xdr:rowOff>
    </xdr:to>
    <xdr:cxnSp macro="">
      <xdr:nvCxnSpPr>
        <xdr:cNvPr id="10" name="Straight Connector 9"/>
        <xdr:cNvCxnSpPr/>
      </xdr:nvCxnSpPr>
      <xdr:spPr>
        <a:xfrm rot="16200000">
          <a:off x="5501084" y="-1361678"/>
          <a:ext cx="0" cy="713343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90486</xdr:colOff>
      <xdr:row>7</xdr:row>
      <xdr:rowOff>100013</xdr:rowOff>
    </xdr:from>
    <xdr:to>
      <xdr:col>19</xdr:col>
      <xdr:colOff>518318</xdr:colOff>
      <xdr:row>7</xdr:row>
      <xdr:rowOff>100013</xdr:rowOff>
    </xdr:to>
    <xdr:cxnSp macro="">
      <xdr:nvCxnSpPr>
        <xdr:cNvPr id="11" name="Straight Connector 10"/>
        <xdr:cNvCxnSpPr/>
      </xdr:nvCxnSpPr>
      <xdr:spPr>
        <a:xfrm rot="16200000">
          <a:off x="5486002" y="-1942703"/>
          <a:ext cx="0" cy="713343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463210</xdr:colOff>
      <xdr:row>5</xdr:row>
      <xdr:rowOff>0</xdr:rowOff>
    </xdr:from>
    <xdr:to>
      <xdr:col>11</xdr:col>
      <xdr:colOff>383836</xdr:colOff>
      <xdr:row>5</xdr:row>
      <xdr:rowOff>0</xdr:rowOff>
    </xdr:to>
    <xdr:cxnSp macro="">
      <xdr:nvCxnSpPr>
        <xdr:cNvPr id="17" name="Straight Arrow Connector 16"/>
        <xdr:cNvCxnSpPr/>
      </xdr:nvCxnSpPr>
      <xdr:spPr>
        <a:xfrm rot="16200000">
          <a:off x="3166723" y="254000"/>
          <a:ext cx="0" cy="17494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385427</xdr:colOff>
      <xdr:row>5</xdr:row>
      <xdr:rowOff>0</xdr:rowOff>
    </xdr:from>
    <xdr:to>
      <xdr:col>16</xdr:col>
      <xdr:colOff>84930</xdr:colOff>
      <xdr:row>5</xdr:row>
      <xdr:rowOff>0</xdr:rowOff>
    </xdr:to>
    <xdr:cxnSp macro="">
      <xdr:nvCxnSpPr>
        <xdr:cNvPr id="18" name="Straight Arrow Connector 17"/>
        <xdr:cNvCxnSpPr/>
      </xdr:nvCxnSpPr>
      <xdr:spPr>
        <a:xfrm rot="16200000">
          <a:off x="5416779" y="-245039"/>
          <a:ext cx="0" cy="274750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69849</xdr:colOff>
      <xdr:row>5</xdr:row>
      <xdr:rowOff>0</xdr:rowOff>
    </xdr:from>
    <xdr:to>
      <xdr:col>18</xdr:col>
      <xdr:colOff>600075</xdr:colOff>
      <xdr:row>5</xdr:row>
      <xdr:rowOff>0</xdr:rowOff>
    </xdr:to>
    <xdr:cxnSp macro="">
      <xdr:nvCxnSpPr>
        <xdr:cNvPr id="19" name="Straight Arrow Connector 18"/>
        <xdr:cNvCxnSpPr/>
      </xdr:nvCxnSpPr>
      <xdr:spPr>
        <a:xfrm rot="16200000">
          <a:off x="7650162" y="254000"/>
          <a:ext cx="0" cy="17494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224289</xdr:colOff>
      <xdr:row>7</xdr:row>
      <xdr:rowOff>23812</xdr:rowOff>
    </xdr:from>
    <xdr:to>
      <xdr:col>9</xdr:col>
      <xdr:colOff>224289</xdr:colOff>
      <xdr:row>10</xdr:row>
      <xdr:rowOff>147637</xdr:rowOff>
    </xdr:to>
    <xdr:cxnSp macro="">
      <xdr:nvCxnSpPr>
        <xdr:cNvPr id="20" name="Straight Connector 19"/>
        <xdr:cNvCxnSpPr/>
      </xdr:nvCxnSpPr>
      <xdr:spPr>
        <a:xfrm rot="16200000">
          <a:off x="2315026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461317</xdr:colOff>
      <xdr:row>7</xdr:row>
      <xdr:rowOff>23812</xdr:rowOff>
    </xdr:from>
    <xdr:to>
      <xdr:col>9</xdr:col>
      <xdr:colOff>461317</xdr:colOff>
      <xdr:row>10</xdr:row>
      <xdr:rowOff>147637</xdr:rowOff>
    </xdr:to>
    <xdr:cxnSp macro="">
      <xdr:nvCxnSpPr>
        <xdr:cNvPr id="21" name="Straight Connector 20"/>
        <xdr:cNvCxnSpPr/>
      </xdr:nvCxnSpPr>
      <xdr:spPr>
        <a:xfrm rot="16200000">
          <a:off x="2552054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88745</xdr:colOff>
      <xdr:row>7</xdr:row>
      <xdr:rowOff>23812</xdr:rowOff>
    </xdr:from>
    <xdr:to>
      <xdr:col>10</xdr:col>
      <xdr:colOff>88745</xdr:colOff>
      <xdr:row>10</xdr:row>
      <xdr:rowOff>147637</xdr:rowOff>
    </xdr:to>
    <xdr:cxnSp macro="">
      <xdr:nvCxnSpPr>
        <xdr:cNvPr id="22" name="Straight Connector 21"/>
        <xdr:cNvCxnSpPr/>
      </xdr:nvCxnSpPr>
      <xdr:spPr>
        <a:xfrm rot="16200000">
          <a:off x="2789082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325773</xdr:colOff>
      <xdr:row>7</xdr:row>
      <xdr:rowOff>23812</xdr:rowOff>
    </xdr:from>
    <xdr:to>
      <xdr:col>10</xdr:col>
      <xdr:colOff>325773</xdr:colOff>
      <xdr:row>10</xdr:row>
      <xdr:rowOff>147637</xdr:rowOff>
    </xdr:to>
    <xdr:cxnSp macro="">
      <xdr:nvCxnSpPr>
        <xdr:cNvPr id="23" name="Straight Connector 22"/>
        <xdr:cNvCxnSpPr/>
      </xdr:nvCxnSpPr>
      <xdr:spPr>
        <a:xfrm rot="16200000">
          <a:off x="3026110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562800</xdr:colOff>
      <xdr:row>7</xdr:row>
      <xdr:rowOff>23812</xdr:rowOff>
    </xdr:from>
    <xdr:to>
      <xdr:col>10</xdr:col>
      <xdr:colOff>562800</xdr:colOff>
      <xdr:row>10</xdr:row>
      <xdr:rowOff>147637</xdr:rowOff>
    </xdr:to>
    <xdr:cxnSp macro="">
      <xdr:nvCxnSpPr>
        <xdr:cNvPr id="24" name="Straight Connector 23"/>
        <xdr:cNvCxnSpPr/>
      </xdr:nvCxnSpPr>
      <xdr:spPr>
        <a:xfrm rot="16200000">
          <a:off x="3263137" y="18954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384159</xdr:colOff>
      <xdr:row>7</xdr:row>
      <xdr:rowOff>33337</xdr:rowOff>
    </xdr:from>
    <xdr:to>
      <xdr:col>11</xdr:col>
      <xdr:colOff>384159</xdr:colOff>
      <xdr:row>10</xdr:row>
      <xdr:rowOff>157162</xdr:rowOff>
    </xdr:to>
    <xdr:cxnSp macro="">
      <xdr:nvCxnSpPr>
        <xdr:cNvPr id="25" name="Straight Connector 24"/>
        <xdr:cNvCxnSpPr/>
      </xdr:nvCxnSpPr>
      <xdr:spPr>
        <a:xfrm rot="16200000">
          <a:off x="3694096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194743</xdr:colOff>
      <xdr:row>7</xdr:row>
      <xdr:rowOff>33337</xdr:rowOff>
    </xdr:from>
    <xdr:to>
      <xdr:col>12</xdr:col>
      <xdr:colOff>194743</xdr:colOff>
      <xdr:row>10</xdr:row>
      <xdr:rowOff>157162</xdr:rowOff>
    </xdr:to>
    <xdr:cxnSp macro="">
      <xdr:nvCxnSpPr>
        <xdr:cNvPr id="30" name="Straight Connector 29"/>
        <xdr:cNvCxnSpPr/>
      </xdr:nvCxnSpPr>
      <xdr:spPr>
        <a:xfrm rot="16200000">
          <a:off x="4114280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5327</xdr:colOff>
      <xdr:row>7</xdr:row>
      <xdr:rowOff>33337</xdr:rowOff>
    </xdr:from>
    <xdr:to>
      <xdr:col>13</xdr:col>
      <xdr:colOff>5327</xdr:colOff>
      <xdr:row>10</xdr:row>
      <xdr:rowOff>157162</xdr:rowOff>
    </xdr:to>
    <xdr:cxnSp macro="">
      <xdr:nvCxnSpPr>
        <xdr:cNvPr id="31" name="Straight Connector 30"/>
        <xdr:cNvCxnSpPr/>
      </xdr:nvCxnSpPr>
      <xdr:spPr>
        <a:xfrm rot="16200000">
          <a:off x="4534464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425510</xdr:colOff>
      <xdr:row>7</xdr:row>
      <xdr:rowOff>33337</xdr:rowOff>
    </xdr:from>
    <xdr:to>
      <xdr:col>13</xdr:col>
      <xdr:colOff>425510</xdr:colOff>
      <xdr:row>10</xdr:row>
      <xdr:rowOff>157162</xdr:rowOff>
    </xdr:to>
    <xdr:cxnSp macro="">
      <xdr:nvCxnSpPr>
        <xdr:cNvPr id="32" name="Straight Connector 31"/>
        <xdr:cNvCxnSpPr/>
      </xdr:nvCxnSpPr>
      <xdr:spPr>
        <a:xfrm rot="16200000">
          <a:off x="4954647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236094</xdr:colOff>
      <xdr:row>7</xdr:row>
      <xdr:rowOff>33337</xdr:rowOff>
    </xdr:from>
    <xdr:to>
      <xdr:col>14</xdr:col>
      <xdr:colOff>236094</xdr:colOff>
      <xdr:row>10</xdr:row>
      <xdr:rowOff>157162</xdr:rowOff>
    </xdr:to>
    <xdr:cxnSp macro="">
      <xdr:nvCxnSpPr>
        <xdr:cNvPr id="33" name="Straight Connector 32"/>
        <xdr:cNvCxnSpPr/>
      </xdr:nvCxnSpPr>
      <xdr:spPr>
        <a:xfrm rot="16200000">
          <a:off x="5374831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46678</xdr:colOff>
      <xdr:row>7</xdr:row>
      <xdr:rowOff>33337</xdr:rowOff>
    </xdr:from>
    <xdr:to>
      <xdr:col>15</xdr:col>
      <xdr:colOff>46678</xdr:colOff>
      <xdr:row>10</xdr:row>
      <xdr:rowOff>157162</xdr:rowOff>
    </xdr:to>
    <xdr:cxnSp macro="">
      <xdr:nvCxnSpPr>
        <xdr:cNvPr id="34" name="Straight Connector 33"/>
        <xdr:cNvCxnSpPr/>
      </xdr:nvCxnSpPr>
      <xdr:spPr>
        <a:xfrm rot="16200000">
          <a:off x="5795015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466861</xdr:colOff>
      <xdr:row>7</xdr:row>
      <xdr:rowOff>33337</xdr:rowOff>
    </xdr:from>
    <xdr:to>
      <xdr:col>15</xdr:col>
      <xdr:colOff>466861</xdr:colOff>
      <xdr:row>10</xdr:row>
      <xdr:rowOff>157162</xdr:rowOff>
    </xdr:to>
    <xdr:cxnSp macro="">
      <xdr:nvCxnSpPr>
        <xdr:cNvPr id="35" name="Straight Connector 34"/>
        <xdr:cNvCxnSpPr/>
      </xdr:nvCxnSpPr>
      <xdr:spPr>
        <a:xfrm rot="16200000">
          <a:off x="6215198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277445</xdr:colOff>
      <xdr:row>7</xdr:row>
      <xdr:rowOff>33337</xdr:rowOff>
    </xdr:from>
    <xdr:to>
      <xdr:col>16</xdr:col>
      <xdr:colOff>277445</xdr:colOff>
      <xdr:row>10</xdr:row>
      <xdr:rowOff>157162</xdr:rowOff>
    </xdr:to>
    <xdr:cxnSp macro="">
      <xdr:nvCxnSpPr>
        <xdr:cNvPr id="36" name="Straight Connector 35"/>
        <xdr:cNvCxnSpPr/>
      </xdr:nvCxnSpPr>
      <xdr:spPr>
        <a:xfrm rot="16200000">
          <a:off x="6635382" y="19050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568336</xdr:colOff>
      <xdr:row>7</xdr:row>
      <xdr:rowOff>14288</xdr:rowOff>
    </xdr:from>
    <xdr:to>
      <xdr:col>16</xdr:col>
      <xdr:colOff>568336</xdr:colOff>
      <xdr:row>10</xdr:row>
      <xdr:rowOff>138113</xdr:rowOff>
    </xdr:to>
    <xdr:cxnSp macro="">
      <xdr:nvCxnSpPr>
        <xdr:cNvPr id="41" name="Straight Connector 40"/>
        <xdr:cNvCxnSpPr/>
      </xdr:nvCxnSpPr>
      <xdr:spPr>
        <a:xfrm rot="16200000">
          <a:off x="6926273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195764</xdr:colOff>
      <xdr:row>7</xdr:row>
      <xdr:rowOff>14288</xdr:rowOff>
    </xdr:from>
    <xdr:to>
      <xdr:col>17</xdr:col>
      <xdr:colOff>195764</xdr:colOff>
      <xdr:row>10</xdr:row>
      <xdr:rowOff>138113</xdr:rowOff>
    </xdr:to>
    <xdr:cxnSp macro="">
      <xdr:nvCxnSpPr>
        <xdr:cNvPr id="42" name="Straight Connector 41"/>
        <xdr:cNvCxnSpPr/>
      </xdr:nvCxnSpPr>
      <xdr:spPr>
        <a:xfrm rot="16200000">
          <a:off x="7163301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432792</xdr:colOff>
      <xdr:row>7</xdr:row>
      <xdr:rowOff>14288</xdr:rowOff>
    </xdr:from>
    <xdr:to>
      <xdr:col>17</xdr:col>
      <xdr:colOff>432792</xdr:colOff>
      <xdr:row>10</xdr:row>
      <xdr:rowOff>138113</xdr:rowOff>
    </xdr:to>
    <xdr:cxnSp macro="">
      <xdr:nvCxnSpPr>
        <xdr:cNvPr id="43" name="Straight Connector 42"/>
        <xdr:cNvCxnSpPr/>
      </xdr:nvCxnSpPr>
      <xdr:spPr>
        <a:xfrm rot="16200000">
          <a:off x="7400329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60220</xdr:colOff>
      <xdr:row>7</xdr:row>
      <xdr:rowOff>14288</xdr:rowOff>
    </xdr:from>
    <xdr:to>
      <xdr:col>18</xdr:col>
      <xdr:colOff>60220</xdr:colOff>
      <xdr:row>10</xdr:row>
      <xdr:rowOff>138113</xdr:rowOff>
    </xdr:to>
    <xdr:cxnSp macro="">
      <xdr:nvCxnSpPr>
        <xdr:cNvPr id="44" name="Straight Connector 43"/>
        <xdr:cNvCxnSpPr/>
      </xdr:nvCxnSpPr>
      <xdr:spPr>
        <a:xfrm rot="16200000">
          <a:off x="7637357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297247</xdr:colOff>
      <xdr:row>7</xdr:row>
      <xdr:rowOff>14288</xdr:rowOff>
    </xdr:from>
    <xdr:to>
      <xdr:col>18</xdr:col>
      <xdr:colOff>297247</xdr:colOff>
      <xdr:row>10</xdr:row>
      <xdr:rowOff>138113</xdr:rowOff>
    </xdr:to>
    <xdr:cxnSp macro="">
      <xdr:nvCxnSpPr>
        <xdr:cNvPr id="45" name="Straight Connector 44"/>
        <xdr:cNvCxnSpPr/>
      </xdr:nvCxnSpPr>
      <xdr:spPr>
        <a:xfrm rot="16200000">
          <a:off x="7874384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534275</xdr:colOff>
      <xdr:row>7</xdr:row>
      <xdr:rowOff>14288</xdr:rowOff>
    </xdr:from>
    <xdr:to>
      <xdr:col>18</xdr:col>
      <xdr:colOff>534275</xdr:colOff>
      <xdr:row>10</xdr:row>
      <xdr:rowOff>138113</xdr:rowOff>
    </xdr:to>
    <xdr:cxnSp macro="">
      <xdr:nvCxnSpPr>
        <xdr:cNvPr id="46" name="Straight Connector 45"/>
        <xdr:cNvCxnSpPr/>
      </xdr:nvCxnSpPr>
      <xdr:spPr>
        <a:xfrm rot="16200000">
          <a:off x="8111412" y="1885951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vilexcel.blog.i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vilexcel.blog.i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I9" sqref="I9"/>
    </sheetView>
  </sheetViews>
  <sheetFormatPr defaultRowHeight="19.5" x14ac:dyDescent="0.5"/>
  <cols>
    <col min="2" max="2" width="25.5703125" style="7" bestFit="1" customWidth="1"/>
    <col min="5" max="5" width="6" customWidth="1"/>
    <col min="6" max="7" width="5.5703125" customWidth="1"/>
    <col min="11" max="11" width="6.5703125" customWidth="1"/>
    <col min="12" max="12" width="5.42578125" customWidth="1"/>
  </cols>
  <sheetData>
    <row r="1" spans="2:9" ht="21.75" x14ac:dyDescent="0.5">
      <c r="B1" s="26" t="s">
        <v>14</v>
      </c>
      <c r="C1" s="20" t="s">
        <v>26</v>
      </c>
      <c r="D1" s="20"/>
      <c r="E1" s="20"/>
      <c r="F1" s="20"/>
      <c r="G1" s="20"/>
      <c r="H1" s="20"/>
    </row>
    <row r="3" spans="2:9" x14ac:dyDescent="0.5">
      <c r="B3" s="5" t="s">
        <v>6</v>
      </c>
      <c r="C3" s="3">
        <v>3000</v>
      </c>
      <c r="D3" s="2" t="s">
        <v>3</v>
      </c>
    </row>
    <row r="4" spans="2:9" x14ac:dyDescent="0.5">
      <c r="B4" s="5" t="s">
        <v>7</v>
      </c>
      <c r="C4" s="3">
        <v>500</v>
      </c>
      <c r="D4" s="2" t="s">
        <v>3</v>
      </c>
    </row>
    <row r="5" spans="2:9" x14ac:dyDescent="0.5">
      <c r="B5" s="5" t="s">
        <v>10</v>
      </c>
      <c r="C5" s="3">
        <v>300</v>
      </c>
      <c r="D5" s="2" t="s">
        <v>3</v>
      </c>
      <c r="I5" s="1" t="str">
        <f>"T"&amp;F10&amp;"@"&amp;F12</f>
        <v>T10@75</v>
      </c>
    </row>
    <row r="6" spans="2:9" ht="18" customHeight="1" x14ac:dyDescent="0.25">
      <c r="B6" s="6" t="s">
        <v>0</v>
      </c>
      <c r="C6" s="3">
        <v>28</v>
      </c>
      <c r="D6" s="2" t="s">
        <v>3</v>
      </c>
    </row>
    <row r="7" spans="2:9" x14ac:dyDescent="0.25">
      <c r="B7" s="6" t="s">
        <v>9</v>
      </c>
      <c r="C7" s="3">
        <v>20</v>
      </c>
      <c r="D7" s="2" t="s">
        <v>3</v>
      </c>
    </row>
    <row r="8" spans="2:9" x14ac:dyDescent="0.5">
      <c r="B8" s="5" t="s">
        <v>12</v>
      </c>
      <c r="C8" s="3">
        <v>2</v>
      </c>
      <c r="D8" s="2"/>
    </row>
    <row r="10" spans="2:9" x14ac:dyDescent="0.5">
      <c r="B10" s="5" t="s">
        <v>1</v>
      </c>
      <c r="C10" s="2">
        <f>MAX(6,1/3*C6)</f>
        <v>9.3333333333333321</v>
      </c>
      <c r="D10" s="2" t="s">
        <v>3</v>
      </c>
      <c r="E10" s="1" t="s">
        <v>13</v>
      </c>
      <c r="F10">
        <f>IF(C10&lt;6,6,IF(C10&lt;8,8,IF(C10&lt;10,10,IF(C10&lt;12,12,IF(C10&lt;14,14,IF(C10&lt;16,16,IF(C10&lt;18,18,20)))))))</f>
        <v>10</v>
      </c>
      <c r="I10" t="str">
        <f>"T"&amp;F10&amp;"@"&amp;F17</f>
        <v>T10@13</v>
      </c>
    </row>
    <row r="11" spans="2:9" x14ac:dyDescent="0.5">
      <c r="B11" s="5" t="s">
        <v>2</v>
      </c>
      <c r="C11" s="2">
        <f>MIN(12*C6,36*C10,C5,250)</f>
        <v>250</v>
      </c>
      <c r="D11" s="2" t="s">
        <v>3</v>
      </c>
    </row>
    <row r="12" spans="2:9" x14ac:dyDescent="0.5">
      <c r="B12" s="5" t="s">
        <v>8</v>
      </c>
      <c r="C12" s="2">
        <f>MIN(8*C7,C5/4,125)</f>
        <v>75</v>
      </c>
      <c r="D12" s="2" t="s">
        <v>3</v>
      </c>
      <c r="E12" s="9" t="s">
        <v>13</v>
      </c>
      <c r="F12">
        <f>ROUNDUP(C12,0.1)</f>
        <v>75</v>
      </c>
    </row>
    <row r="14" spans="2:9" x14ac:dyDescent="0.5">
      <c r="B14" s="5" t="s">
        <v>5</v>
      </c>
      <c r="C14" s="2">
        <f>MAX(1/6*C3,C4,450)</f>
        <v>500</v>
      </c>
      <c r="D14" s="2" t="s">
        <v>3</v>
      </c>
    </row>
    <row r="16" spans="2:9" ht="39" x14ac:dyDescent="0.5">
      <c r="B16" s="8" t="s">
        <v>4</v>
      </c>
      <c r="C16" s="19">
        <v>0.25</v>
      </c>
      <c r="D16" s="4"/>
      <c r="I16" s="1" t="str">
        <f>I5</f>
        <v>T10@75</v>
      </c>
    </row>
    <row r="17" spans="2:6" x14ac:dyDescent="0.5">
      <c r="B17" s="5" t="s">
        <v>11</v>
      </c>
      <c r="C17" s="2">
        <f>(2+C8)*3.14*F10^2/400/C16</f>
        <v>12.56</v>
      </c>
      <c r="D17" s="2" t="s">
        <v>3</v>
      </c>
      <c r="E17" s="9" t="s">
        <v>13</v>
      </c>
      <c r="F17">
        <f>ROUNDUP(C17,0.1)</f>
        <v>13</v>
      </c>
    </row>
  </sheetData>
  <mergeCells count="1">
    <mergeCell ref="C1:H1"/>
  </mergeCells>
  <hyperlinks>
    <hyperlink ref="B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6"/>
  <sheetViews>
    <sheetView workbookViewId="0">
      <selection activeCell="G3" sqref="G3"/>
    </sheetView>
  </sheetViews>
  <sheetFormatPr defaultRowHeight="15" x14ac:dyDescent="0.25"/>
  <cols>
    <col min="1" max="1" width="3.5703125" style="12" customWidth="1"/>
    <col min="2" max="2" width="26" style="12" bestFit="1" customWidth="1"/>
    <col min="3" max="4" width="9.140625" style="12"/>
    <col min="5" max="5" width="5.7109375" style="12" customWidth="1"/>
    <col min="6" max="6" width="7" style="12" customWidth="1"/>
    <col min="7" max="8" width="5.85546875" style="12" customWidth="1"/>
    <col min="9" max="16384" width="9.140625" style="12"/>
  </cols>
  <sheetData>
    <row r="1" spans="2:19" ht="23.25" x14ac:dyDescent="0.5">
      <c r="B1" s="25" t="s">
        <v>14</v>
      </c>
      <c r="C1" s="20" t="s">
        <v>26</v>
      </c>
      <c r="D1" s="20"/>
      <c r="E1" s="20"/>
      <c r="F1" s="20"/>
      <c r="G1" s="20"/>
      <c r="H1" s="20"/>
    </row>
    <row r="3" spans="2:19" ht="19.5" x14ac:dyDescent="0.5">
      <c r="B3" s="5" t="s">
        <v>23</v>
      </c>
      <c r="C3" s="3">
        <v>6000</v>
      </c>
      <c r="D3" s="2" t="s">
        <v>3</v>
      </c>
    </row>
    <row r="4" spans="2:19" ht="19.5" x14ac:dyDescent="0.5">
      <c r="B4" s="5" t="s">
        <v>15</v>
      </c>
      <c r="C4" s="3">
        <v>332</v>
      </c>
      <c r="D4" s="2" t="s">
        <v>3</v>
      </c>
      <c r="J4" s="22" t="str">
        <f>IF(J5&lt;C16,"OK","Not Required")</f>
        <v>OK</v>
      </c>
      <c r="K4" s="22"/>
      <c r="N4" s="22" t="str">
        <f>IF(N5&lt;C15,"OK","Not Required")</f>
        <v>OK</v>
      </c>
      <c r="O4" s="22"/>
      <c r="R4" s="17" t="str">
        <f>IF(R5&lt;C16,"OK","Not Required")</f>
        <v>OK</v>
      </c>
    </row>
    <row r="5" spans="2:19" ht="19.5" x14ac:dyDescent="0.25">
      <c r="B5" s="16" t="s">
        <v>0</v>
      </c>
      <c r="C5" s="3">
        <v>28</v>
      </c>
      <c r="D5" s="2" t="s">
        <v>3</v>
      </c>
      <c r="J5" s="24">
        <v>0.1389</v>
      </c>
      <c r="K5" s="24"/>
      <c r="L5" s="11"/>
      <c r="M5" s="11"/>
      <c r="N5" s="24">
        <v>0.1205</v>
      </c>
      <c r="O5" s="24"/>
      <c r="P5" s="11"/>
      <c r="Q5" s="11"/>
      <c r="R5" s="18">
        <v>0.14299999999999999</v>
      </c>
    </row>
    <row r="6" spans="2:19" ht="19.5" x14ac:dyDescent="0.5">
      <c r="B6" s="5" t="s">
        <v>18</v>
      </c>
      <c r="C6" s="3">
        <v>10</v>
      </c>
      <c r="D6" s="2" t="s">
        <v>3</v>
      </c>
      <c r="J6" s="13" t="s">
        <v>17</v>
      </c>
      <c r="K6" s="14">
        <f>2*C4</f>
        <v>664</v>
      </c>
      <c r="N6" s="23" t="str">
        <f>"L="&amp;C3-4*C4&amp;"mm"</f>
        <v>L=4672mm</v>
      </c>
      <c r="O6" s="23"/>
      <c r="R6" s="15" t="str">
        <f>"L="&amp;K6</f>
        <v>L=664</v>
      </c>
      <c r="S6" s="14"/>
    </row>
    <row r="7" spans="2:19" ht="19.5" x14ac:dyDescent="0.5">
      <c r="B7" s="5" t="s">
        <v>12</v>
      </c>
      <c r="C7" s="3">
        <v>1</v>
      </c>
      <c r="D7" s="2" t="s">
        <v>19</v>
      </c>
      <c r="J7" s="21" t="s">
        <v>24</v>
      </c>
      <c r="K7" s="21"/>
      <c r="N7" s="21" t="s">
        <v>25</v>
      </c>
      <c r="O7" s="21"/>
      <c r="R7" s="21" t="s">
        <v>24</v>
      </c>
      <c r="S7" s="21"/>
    </row>
    <row r="11" spans="2:19" ht="19.5" x14ac:dyDescent="0.5">
      <c r="B11" s="5" t="s">
        <v>16</v>
      </c>
      <c r="C11" s="2">
        <f>C4/2</f>
        <v>166</v>
      </c>
      <c r="D11" s="2" t="s">
        <v>3</v>
      </c>
      <c r="E11" s="15" t="s">
        <v>13</v>
      </c>
      <c r="F11" s="3">
        <v>150</v>
      </c>
      <c r="G11" s="2" t="s">
        <v>3</v>
      </c>
    </row>
    <row r="12" spans="2:19" ht="19.5" x14ac:dyDescent="0.5">
      <c r="B12" s="5" t="s">
        <v>8</v>
      </c>
      <c r="C12" s="2">
        <f>MIN(C4/4,8*C5,24*C6,300)</f>
        <v>83</v>
      </c>
      <c r="D12" s="2" t="s">
        <v>3</v>
      </c>
      <c r="E12" s="15" t="s">
        <v>13</v>
      </c>
      <c r="F12" s="3">
        <v>80</v>
      </c>
      <c r="G12" s="2" t="s">
        <v>3</v>
      </c>
    </row>
    <row r="13" spans="2:19" x14ac:dyDescent="0.25">
      <c r="J13" s="23" t="str">
        <f>"T"&amp;C6&amp;"@"&amp;F12</f>
        <v>T10@80</v>
      </c>
      <c r="K13" s="23"/>
      <c r="L13" s="10"/>
      <c r="M13" s="10"/>
      <c r="N13" s="23" t="str">
        <f>"T"&amp;C6&amp;"@"&amp;F11</f>
        <v>T10@150</v>
      </c>
      <c r="O13" s="23"/>
      <c r="P13" s="10"/>
      <c r="Q13" s="10"/>
      <c r="R13" s="12" t="str">
        <f>"T"&amp;C6&amp;"@"&amp;F12</f>
        <v>T10@80</v>
      </c>
    </row>
    <row r="15" spans="2:19" ht="19.5" x14ac:dyDescent="0.5">
      <c r="B15" s="5" t="s">
        <v>21</v>
      </c>
      <c r="C15" s="2">
        <f>(2+C7)*3.14*C6^2/4/F11/10</f>
        <v>0.157</v>
      </c>
      <c r="D15" s="2" t="s">
        <v>22</v>
      </c>
    </row>
    <row r="16" spans="2:19" ht="19.5" x14ac:dyDescent="0.5">
      <c r="B16" s="5" t="s">
        <v>20</v>
      </c>
      <c r="C16" s="2">
        <f>(2+C7)*3.14*C6^2/4/F12/10</f>
        <v>0.294375</v>
      </c>
      <c r="D16" s="2" t="s">
        <v>22</v>
      </c>
    </row>
  </sheetData>
  <mergeCells count="11">
    <mergeCell ref="J13:K13"/>
    <mergeCell ref="N13:O13"/>
    <mergeCell ref="N5:O5"/>
    <mergeCell ref="J5:K5"/>
    <mergeCell ref="R7:S7"/>
    <mergeCell ref="C1:H1"/>
    <mergeCell ref="J4:K4"/>
    <mergeCell ref="N4:O4"/>
    <mergeCell ref="N6:O6"/>
    <mergeCell ref="J7:K7"/>
    <mergeCell ref="N7:O7"/>
  </mergeCells>
  <hyperlinks>
    <hyperlink ref="B1" r:id="rId1"/>
  </hyperlinks>
  <pageMargins left="0.7" right="0.7" top="0.75" bottom="0.75" header="0.3" footer="0.3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طراحی خاموت ستون</vt:lpstr>
      <vt:lpstr>طراحی خاموت تیر</vt:lpstr>
    </vt:vector>
  </TitlesOfParts>
  <Company>Payon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Golkari</dc:creator>
  <cp:lastModifiedBy>Golkari</cp:lastModifiedBy>
  <dcterms:created xsi:type="dcterms:W3CDTF">2020-07-08T11:23:29Z</dcterms:created>
  <dcterms:modified xsi:type="dcterms:W3CDTF">2020-07-09T04:30:00Z</dcterms:modified>
</cp:coreProperties>
</file>