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.rezaei\Downloads\Telegram Desktop\"/>
    </mc:Choice>
  </mc:AlternateContent>
  <bookViews>
    <workbookView xWindow="11865" yWindow="1425" windowWidth="12120" windowHeight="8715" tabRatio="945" firstSheet="3" activeTab="12"/>
  </bookViews>
  <sheets>
    <sheet name="بانك اطلاعاتي" sheetId="2" r:id="rId1"/>
    <sheet name="اطلاعات فردی" sheetId="24" r:id="rId2"/>
    <sheet name="حقوق ومزایا" sheetId="4" r:id="rId3"/>
    <sheet name="لیست حقوق" sheetId="17" r:id="rId4"/>
    <sheet name="وامها" sheetId="27" r:id="rId5"/>
    <sheet name="سابقه بیمه ای" sheetId="28" r:id="rId6"/>
    <sheet name="روز کارکرد" sheetId="18" r:id="rId7"/>
    <sheet name="مرخصی" sheetId="23" r:id="rId8"/>
    <sheet name="مفاصا " sheetId="5" r:id="rId9"/>
    <sheet name="قراردادها" sheetId="19" r:id="rId10"/>
    <sheet name="فیش حقوقی" sheetId="15" r:id="rId11"/>
    <sheet name="برگه مرخصی" sheetId="25" r:id="rId12"/>
    <sheet name="اضافه کار نگهبانان" sheetId="29" r:id="rId13"/>
  </sheets>
  <definedNames>
    <definedName name="_xlnm._FilterDatabase" localSheetId="0" hidden="1">'بانك اطلاعاتي'!$C$1:$C$226</definedName>
    <definedName name="_xlnm._FilterDatabase" localSheetId="2" hidden="1">'حقوق ومزایا'!#REF!</definedName>
    <definedName name="_xlnm._FilterDatabase" localSheetId="6" hidden="1">'روز کارکرد'!$A$1:$A$2</definedName>
    <definedName name="_xlnm._FilterDatabase" localSheetId="3" hidden="1">'لیست حقوق'!$E$1:$E$6</definedName>
    <definedName name="_xlnm._FilterDatabase" localSheetId="7" hidden="1">مرخصی!$B$1:$B$131</definedName>
    <definedName name="MSN_MoneyCentral_Investor_Stock_Quotes" localSheetId="3">'لیست حقوق'!#REF!</definedName>
    <definedName name="_xlnm.Print_Area" localSheetId="11">'برگه مرخصی'!$B$2:$P$25</definedName>
    <definedName name="_xlnm.Print_Area" localSheetId="10">'فیش حقوقی'!$D$2:$P$28</definedName>
    <definedName name="_xlnm.Print_Area" localSheetId="9">قراردادها!$B$1:$L$37</definedName>
    <definedName name="_xlnm.Print_Area" localSheetId="8">'مفاصا '!$A$1:$AB$46</definedName>
    <definedName name="Z_2F105B1C_E7BF_42BD_90AB_5824F2349EA3_.wvu.FilterData" localSheetId="0" hidden="1">'بانك اطلاعاتي'!$A$1:$AE$84</definedName>
    <definedName name="Z_67BA564B_8CE1_4F41_9490_FD13DD4C96D6_.wvu.FilterData" localSheetId="0" hidden="1">'بانك اطلاعاتي'!$A$1:$AE$84</definedName>
    <definedName name="انتقال_به_بهمن_دیزل">'بانك اطلاعاتي'!#REF!</definedName>
    <definedName name="تاریخ_استخدام">'بانك اطلاعاتي'!$M:$M</definedName>
    <definedName name="شماره_بیمه">'بانك اطلاعاتي'!$Y:$Y</definedName>
    <definedName name="شماره_پرسنلی">'بانك اطلاعاتي'!$D:$D</definedName>
    <definedName name="شهرت">'بانك اطلاعاتي'!$C:$C</definedName>
    <definedName name="مساعده">'لیست حقوق'!$AB:$AB</definedName>
    <definedName name="نام">'بانك اطلاعاتي'!$B:$B</definedName>
  </definedNames>
  <calcPr calcId="152511"/>
</workbook>
</file>

<file path=xl/calcChain.xml><?xml version="1.0" encoding="utf-8"?>
<calcChain xmlns="http://schemas.openxmlformats.org/spreadsheetml/2006/main">
  <c r="E2" i="15" l="1"/>
  <c r="G2" i="15"/>
  <c r="E3" i="15"/>
  <c r="E4" i="15"/>
  <c r="I4" i="15"/>
  <c r="E5" i="15"/>
  <c r="J5" i="15"/>
  <c r="G8" i="15"/>
  <c r="G9" i="15"/>
  <c r="I10" i="15"/>
  <c r="G11" i="15"/>
  <c r="O11" i="15"/>
  <c r="G12" i="15"/>
  <c r="L12" i="15"/>
  <c r="G13" i="15"/>
  <c r="L13" i="15"/>
  <c r="G14" i="15"/>
  <c r="I15" i="15"/>
  <c r="I16" i="15"/>
  <c r="I17" i="15"/>
  <c r="G18" i="15"/>
  <c r="H21" i="15"/>
  <c r="H23" i="15"/>
  <c r="AU2" i="4" l="1"/>
  <c r="AT2" i="4"/>
  <c r="AI2" i="4"/>
  <c r="AA3" i="27" l="1"/>
  <c r="AB3" i="27" s="1"/>
  <c r="T2" i="18" l="1"/>
  <c r="T2" i="17" l="1"/>
  <c r="I12" i="15" s="1"/>
  <c r="S2" i="17"/>
  <c r="I11" i="15" s="1"/>
  <c r="R2" i="17"/>
  <c r="I14" i="15" s="1"/>
  <c r="J2" i="17"/>
  <c r="F8" i="15" s="1"/>
  <c r="D25" i="29" l="1"/>
  <c r="V25" i="29"/>
  <c r="AI2" i="29" l="1"/>
  <c r="AI4" i="29" l="1"/>
  <c r="AI6" i="29"/>
  <c r="AI8" i="29"/>
  <c r="AI10" i="29"/>
  <c r="AI12" i="29"/>
  <c r="AI14" i="29"/>
  <c r="AI16" i="29"/>
  <c r="AI18" i="29"/>
  <c r="V21" i="29" l="1"/>
  <c r="Z27" i="29"/>
  <c r="H27" i="29"/>
  <c r="J21" i="29" s="1"/>
  <c r="D21" i="29"/>
  <c r="AB21" i="29" l="1"/>
  <c r="AL3" i="17" l="1"/>
  <c r="AK3" i="17"/>
  <c r="AE3" i="17"/>
  <c r="AD3" i="17"/>
  <c r="AC3" i="17"/>
  <c r="AB3" i="17"/>
  <c r="U3" i="17"/>
  <c r="Q3" i="17"/>
  <c r="P3" i="17"/>
  <c r="J3" i="17"/>
  <c r="I3" i="17"/>
  <c r="H3" i="17"/>
  <c r="G3" i="17"/>
  <c r="F3" i="17"/>
  <c r="D2" i="23" l="1"/>
  <c r="C2" i="18"/>
  <c r="D2" i="4"/>
  <c r="O3" i="28"/>
  <c r="P3" i="28" s="1"/>
  <c r="O4" i="28"/>
  <c r="O5" i="28"/>
  <c r="O6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7" i="28"/>
  <c r="O108" i="28"/>
  <c r="O109" i="28"/>
  <c r="O110" i="28"/>
  <c r="O111" i="28"/>
  <c r="O112" i="28"/>
  <c r="O113" i="28"/>
  <c r="O114" i="28"/>
  <c r="O115" i="28"/>
  <c r="O116" i="28"/>
  <c r="O117" i="28"/>
  <c r="O118" i="28"/>
  <c r="O119" i="28"/>
  <c r="O120" i="28"/>
  <c r="O121" i="28"/>
  <c r="O122" i="28"/>
  <c r="O123" i="28"/>
  <c r="O124" i="28"/>
  <c r="O125" i="28"/>
  <c r="O126" i="28"/>
  <c r="O127" i="28"/>
  <c r="O128" i="28"/>
  <c r="O129" i="28"/>
  <c r="O130" i="28"/>
  <c r="O131" i="28"/>
  <c r="O132" i="28"/>
  <c r="O133" i="28"/>
  <c r="O134" i="28"/>
  <c r="O135" i="28"/>
  <c r="O136" i="28"/>
  <c r="O137" i="28"/>
  <c r="O138" i="28"/>
  <c r="O139" i="28"/>
  <c r="O140" i="28"/>
  <c r="O141" i="28"/>
  <c r="O142" i="28"/>
  <c r="O143" i="28"/>
  <c r="O144" i="28"/>
  <c r="O145" i="28"/>
  <c r="O146" i="28"/>
  <c r="O147" i="28"/>
  <c r="O148" i="28"/>
  <c r="O149" i="28"/>
  <c r="O150" i="28"/>
  <c r="O151" i="28"/>
  <c r="O152" i="28"/>
  <c r="O153" i="28"/>
  <c r="O154" i="28"/>
  <c r="O155" i="28"/>
  <c r="O156" i="28"/>
  <c r="O157" i="28"/>
  <c r="O158" i="28"/>
  <c r="O159" i="28"/>
  <c r="O160" i="28"/>
  <c r="O161" i="28"/>
  <c r="O162" i="28"/>
  <c r="O163" i="28"/>
  <c r="O164" i="28"/>
  <c r="O165" i="28"/>
  <c r="O166" i="28"/>
  <c r="O167" i="28"/>
  <c r="O168" i="28"/>
  <c r="O169" i="28"/>
  <c r="O170" i="28"/>
  <c r="O171" i="28"/>
  <c r="O172" i="28"/>
  <c r="O173" i="28"/>
  <c r="O174" i="28"/>
  <c r="O175" i="28"/>
  <c r="O176" i="28"/>
  <c r="O177" i="28"/>
  <c r="O178" i="28"/>
  <c r="O179" i="28"/>
  <c r="O180" i="28"/>
  <c r="O181" i="28"/>
  <c r="O182" i="28"/>
  <c r="O183" i="28"/>
  <c r="O184" i="28"/>
  <c r="O185" i="28"/>
  <c r="O186" i="28"/>
  <c r="O187" i="28"/>
  <c r="O188" i="28"/>
  <c r="O189" i="28"/>
  <c r="O190" i="28"/>
  <c r="O191" i="28"/>
  <c r="O192" i="28"/>
  <c r="O193" i="28"/>
  <c r="O194" i="28"/>
  <c r="O195" i="28"/>
  <c r="O196" i="28"/>
  <c r="O197" i="28"/>
  <c r="O198" i="28"/>
  <c r="O199" i="28"/>
  <c r="O200" i="28"/>
  <c r="O201" i="28"/>
  <c r="O202" i="28"/>
  <c r="O203" i="28"/>
  <c r="O204" i="28"/>
  <c r="O205" i="28"/>
  <c r="O206" i="28"/>
  <c r="O207" i="28"/>
  <c r="O208" i="28"/>
  <c r="O209" i="28"/>
  <c r="O210" i="28"/>
  <c r="O211" i="28"/>
  <c r="O212" i="28"/>
  <c r="O213" i="28"/>
  <c r="O214" i="28"/>
  <c r="O215" i="28"/>
  <c r="O216" i="28"/>
  <c r="O217" i="28"/>
  <c r="O218" i="28"/>
  <c r="O219" i="28"/>
  <c r="O220" i="28"/>
  <c r="O221" i="28"/>
  <c r="O222" i="28"/>
  <c r="O223" i="28"/>
  <c r="O224" i="28"/>
  <c r="O225" i="28"/>
  <c r="O226" i="28"/>
  <c r="O227" i="28"/>
  <c r="O228" i="28"/>
  <c r="O229" i="28"/>
  <c r="O230" i="28"/>
  <c r="O231" i="28"/>
  <c r="O232" i="28"/>
  <c r="O233" i="28"/>
  <c r="O234" i="28"/>
  <c r="O235" i="28"/>
  <c r="O236" i="28"/>
  <c r="O237" i="28"/>
  <c r="O238" i="28"/>
  <c r="O239" i="28"/>
  <c r="O240" i="28"/>
  <c r="O241" i="28"/>
  <c r="O242" i="28"/>
  <c r="O243" i="28"/>
  <c r="O244" i="28"/>
  <c r="O245" i="28"/>
  <c r="O246" i="28"/>
  <c r="O247" i="28"/>
  <c r="O248" i="28"/>
  <c r="O249" i="28"/>
  <c r="O250" i="28"/>
  <c r="O251" i="28"/>
  <c r="O252" i="28"/>
  <c r="O253" i="28"/>
  <c r="D20" i="24"/>
  <c r="N24" i="24" l="1"/>
  <c r="N3" i="17"/>
  <c r="V2" i="17"/>
  <c r="I13" i="15" s="1"/>
  <c r="S3" i="17" l="1"/>
  <c r="R3" i="17"/>
  <c r="T3" i="17"/>
  <c r="V3" i="17"/>
  <c r="D4" i="24" l="1"/>
  <c r="AX2" i="23" l="1"/>
  <c r="D7" i="25" l="1"/>
  <c r="Z4" i="5" l="1"/>
  <c r="Z3" i="5"/>
  <c r="I2" i="27" l="1"/>
  <c r="AA2" i="27" l="1"/>
  <c r="AB2" i="27" s="1"/>
  <c r="L11" i="15" s="1"/>
  <c r="I10" i="19"/>
  <c r="T34" i="5" l="1"/>
  <c r="K9" i="25" l="1"/>
  <c r="K2" i="17" l="1"/>
  <c r="K3" i="17" l="1"/>
  <c r="I8" i="15"/>
  <c r="N2" i="2"/>
  <c r="O2" i="2" s="1"/>
  <c r="H8" i="19" l="1"/>
  <c r="N20" i="24" l="1"/>
  <c r="I20" i="24" l="1"/>
  <c r="T25" i="5" l="1"/>
  <c r="Z23" i="5"/>
  <c r="Z24" i="5"/>
  <c r="Z20" i="5"/>
  <c r="Z21" i="5"/>
  <c r="Z19" i="5"/>
  <c r="T23" i="5" l="1"/>
  <c r="G22" i="5"/>
  <c r="G23" i="5"/>
  <c r="G25" i="5"/>
  <c r="G26" i="5"/>
  <c r="G28" i="5"/>
  <c r="G18" i="5"/>
  <c r="G17" i="5"/>
  <c r="T20" i="5" l="1"/>
  <c r="T21" i="5"/>
  <c r="G27" i="5" l="1"/>
  <c r="D19" i="25"/>
  <c r="L19" i="25" s="1"/>
  <c r="B19" i="25"/>
  <c r="J19" i="25" s="1"/>
  <c r="F8" i="25"/>
  <c r="N8" i="25" s="1"/>
  <c r="F7" i="25"/>
  <c r="N7" i="25" s="1"/>
  <c r="L7" i="25"/>
  <c r="O12" i="25"/>
  <c r="M12" i="25"/>
  <c r="K12" i="25"/>
  <c r="O9" i="25"/>
  <c r="J9" i="25"/>
  <c r="L8" i="25"/>
  <c r="P41" i="5"/>
  <c r="S42" i="5" s="1"/>
  <c r="AP2" i="4"/>
  <c r="Z22" i="5" l="1"/>
  <c r="T36" i="5"/>
  <c r="Z33" i="5"/>
  <c r="T29" i="5"/>
  <c r="T28" i="5"/>
  <c r="Z18" i="5"/>
  <c r="AS2" i="4"/>
  <c r="S2" i="4"/>
  <c r="T2" i="4"/>
  <c r="AG2" i="4"/>
  <c r="AD2" i="4"/>
  <c r="AC2" i="4" s="1"/>
  <c r="T33" i="5" s="1"/>
  <c r="AD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A2" i="4"/>
  <c r="V2" i="4"/>
  <c r="AO2" i="4" l="1"/>
  <c r="F9" i="15"/>
  <c r="AN2" i="4"/>
  <c r="F18" i="15"/>
  <c r="T19" i="5"/>
  <c r="T24" i="5"/>
  <c r="Z2" i="4"/>
  <c r="AK2" i="4" s="1"/>
  <c r="T38" i="5" s="1"/>
  <c r="AM2" i="4"/>
  <c r="H2" i="4"/>
  <c r="E11" i="19"/>
  <c r="T18" i="5" l="1"/>
  <c r="G19" i="5"/>
  <c r="I7" i="19"/>
  <c r="K12" i="19"/>
  <c r="K11" i="19" l="1"/>
  <c r="H11" i="19"/>
  <c r="I6" i="24" l="1"/>
  <c r="I18" i="24"/>
  <c r="D18" i="24"/>
  <c r="N18" i="24"/>
  <c r="N16" i="24"/>
  <c r="N10" i="24"/>
  <c r="N12" i="24"/>
  <c r="I4" i="24"/>
  <c r="N4" i="24"/>
  <c r="N8" i="24"/>
  <c r="N6" i="24"/>
  <c r="AG2" i="23"/>
  <c r="AE2" i="23"/>
  <c r="AW2" i="23"/>
  <c r="H20" i="15" s="1"/>
  <c r="I16" i="24"/>
  <c r="AD2" i="23" l="1"/>
  <c r="H24" i="15"/>
  <c r="AF2" i="23"/>
  <c r="AI2" i="23" s="1"/>
  <c r="H25" i="15" s="1"/>
  <c r="H28" i="19"/>
  <c r="D22" i="24" l="1"/>
  <c r="AH2" i="23"/>
  <c r="H26" i="15" s="1"/>
  <c r="I14" i="24"/>
  <c r="I12" i="24"/>
  <c r="I10" i="24"/>
  <c r="I8" i="24"/>
  <c r="D16" i="24"/>
  <c r="D14" i="24"/>
  <c r="D12" i="24"/>
  <c r="D10" i="24"/>
  <c r="D8" i="24"/>
  <c r="D6" i="24"/>
  <c r="H25" i="19"/>
  <c r="H24" i="19"/>
  <c r="E17" i="19"/>
  <c r="H21" i="19"/>
  <c r="K21" i="19" s="1"/>
  <c r="G6" i="5" l="1"/>
  <c r="F42" i="5" s="1"/>
  <c r="M2" i="17" l="1"/>
  <c r="I18" i="15" s="1"/>
  <c r="L2" i="17"/>
  <c r="I9" i="15" s="1"/>
  <c r="H30" i="19"/>
  <c r="H29" i="19"/>
  <c r="H27" i="19"/>
  <c r="H20" i="19"/>
  <c r="K20" i="19" s="1"/>
  <c r="L15" i="19"/>
  <c r="K15" i="19"/>
  <c r="H15" i="19"/>
  <c r="E15" i="19"/>
  <c r="E8" i="19"/>
  <c r="E7" i="19"/>
  <c r="K6" i="19"/>
  <c r="H6" i="19"/>
  <c r="E6" i="19"/>
  <c r="K5" i="19"/>
  <c r="H5" i="19"/>
  <c r="E5" i="19"/>
  <c r="K4" i="19"/>
  <c r="H4" i="19"/>
  <c r="E4" i="19"/>
  <c r="L42" i="5"/>
  <c r="B13" i="5"/>
  <c r="Y11" i="5"/>
  <c r="E11" i="5"/>
  <c r="X7" i="5"/>
  <c r="V7" i="5"/>
  <c r="Y6" i="5"/>
  <c r="E6" i="5"/>
  <c r="D42" i="5" s="1"/>
  <c r="H5" i="5"/>
  <c r="R7" i="5" s="1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3" i="4"/>
  <c r="K2" i="4"/>
  <c r="L3" i="17" l="1"/>
  <c r="Y2" i="4"/>
  <c r="M3" i="17"/>
  <c r="O3" i="17"/>
  <c r="P2" i="18"/>
  <c r="I22" i="24"/>
  <c r="G24" i="5"/>
  <c r="F30" i="5" s="1"/>
  <c r="H23" i="19"/>
  <c r="T22" i="5"/>
  <c r="T26" i="5" s="1"/>
  <c r="T37" i="5" s="1"/>
  <c r="H26" i="19"/>
  <c r="H31" i="19" s="1"/>
  <c r="W2" i="17"/>
  <c r="U2" i="4"/>
  <c r="M7" i="5"/>
  <c r="U6" i="5"/>
  <c r="D7" i="5"/>
  <c r="X2" i="17" l="1"/>
  <c r="G19" i="15"/>
  <c r="W3" i="17"/>
  <c r="N22" i="24"/>
  <c r="Z17" i="5"/>
  <c r="Z16" i="5"/>
  <c r="X2" i="4"/>
  <c r="H32" i="19"/>
  <c r="T35" i="5"/>
  <c r="N14" i="24"/>
  <c r="Z2" i="17"/>
  <c r="AA2" i="17" s="1"/>
  <c r="O8" i="15" s="1"/>
  <c r="Z3" i="17" l="1"/>
  <c r="X3" i="17"/>
  <c r="T16" i="5"/>
  <c r="T32" i="5"/>
  <c r="T39" i="5" s="1"/>
  <c r="T17" i="5"/>
  <c r="T30" i="5" s="1"/>
  <c r="AI2" i="17"/>
  <c r="Y2" i="17"/>
  <c r="O9" i="15" s="1"/>
  <c r="M19" i="15" s="1"/>
  <c r="L5" i="15" s="1"/>
  <c r="AJ2" i="17"/>
  <c r="AH2" i="17"/>
  <c r="AI3" i="17" l="1"/>
  <c r="AH3" i="17"/>
  <c r="Y3" i="17"/>
  <c r="AA3" i="17"/>
  <c r="AJ3" i="17"/>
  <c r="S40" i="5"/>
  <c r="AF2" i="17"/>
  <c r="AF3" i="17" l="1"/>
  <c r="AG2" i="17"/>
  <c r="AG3" i="17" l="1"/>
</calcChain>
</file>

<file path=xl/comments1.xml><?xml version="1.0" encoding="utf-8"?>
<comments xmlns="http://schemas.openxmlformats.org/spreadsheetml/2006/main">
  <authors>
    <author>Khalil Azadikhah</author>
  </authors>
  <commentList>
    <comment ref="E3" authorId="0" shapeId="0">
      <text>
        <r>
          <rPr>
            <b/>
            <sz val="9"/>
            <color indexed="81"/>
            <rFont val="Tahoma"/>
            <family val="2"/>
          </rPr>
          <t>شرکت بهمن دیزل
شروع :1387/07/01
پایان :1387/09/26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شرکت نفت و گاز سپانیر
 شروع :1388/03/01
پایان :1389/08/30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</rPr>
          <t>شرکت داروسازی کاسپین تامین :
شروع :1390/05/14
پایان : 1392/04/05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>شرکت زرین نمای کاسپین :
شروع : 1392/09/13
پایان :</t>
        </r>
      </text>
    </comment>
  </commentList>
</comments>
</file>

<file path=xl/comments2.xml><?xml version="1.0" encoding="utf-8"?>
<comments xmlns="http://schemas.openxmlformats.org/spreadsheetml/2006/main">
  <authors>
    <author>azadikhah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 xml:space="preserve">فروردین
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اردیبهشت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خرداد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تیر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مرداد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شهریور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مهر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آبان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آذر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دی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 xml:space="preserve">بهمن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اسفند</t>
        </r>
      </text>
    </comment>
  </commentList>
</comments>
</file>

<file path=xl/connections.xml><?xml version="1.0" encoding="utf-8"?>
<connections xmlns="http://schemas.openxmlformats.org/spreadsheetml/2006/main">
  <connection id="1" odcFile="C:\Program Files\Microsoft Office\Office14\QUERIES\MSN MoneyCentral Investor Stock Quotes.iqy" name="MSN MoneyCentral Investor Stock Quotes" type="4" refreshedVersion="0" background="1">
    <webPr parsePre="1" consecutive="1" url="http://moneycentral.msn.com/investor/external/excel/quotes.asp?SYMBOL=[&quot;QUOTE&quot;,&quot;Enter stock, fund or other MSN MoneyCentral Investor symbols separated by commas.&quot;]" htmlFormat="all"/>
    <parameters count="1">
      <parameter name="QUOTE" prompt="Enter stock, fund or other MSN MoneyCentral Investor symbols separated by commas."/>
    </parameters>
  </connection>
</connections>
</file>

<file path=xl/sharedStrings.xml><?xml version="1.0" encoding="utf-8"?>
<sst xmlns="http://schemas.openxmlformats.org/spreadsheetml/2006/main" count="610" uniqueCount="461">
  <si>
    <t>انبار</t>
  </si>
  <si>
    <t>حق اولاد</t>
  </si>
  <si>
    <t>حق مسکن</t>
  </si>
  <si>
    <t>حق جذب</t>
  </si>
  <si>
    <t>حق خوابار</t>
  </si>
  <si>
    <t>حق سرپرستي</t>
  </si>
  <si>
    <t>خانم/ آقای:</t>
  </si>
  <si>
    <t>شماره پرسنلی :</t>
  </si>
  <si>
    <t>جمعی قسمت :</t>
  </si>
  <si>
    <t xml:space="preserve">در تاریخ :     </t>
  </si>
  <si>
    <t>بعلت</t>
  </si>
  <si>
    <t>گردیده است .</t>
  </si>
  <si>
    <t>سرپرست واحد:</t>
  </si>
  <si>
    <t xml:space="preserve">رئیس واحد: </t>
  </si>
  <si>
    <t>شرح حقوق و مزایا</t>
  </si>
  <si>
    <t>شرح مطالبات</t>
  </si>
  <si>
    <t>میزان حقوق و مزایای قابل محاسبه بشرح ذیل میباشد.</t>
  </si>
  <si>
    <t>ریال</t>
  </si>
  <si>
    <t>بمدت</t>
  </si>
  <si>
    <t>روز</t>
  </si>
  <si>
    <t>مبلغ عیدی وپاداش</t>
  </si>
  <si>
    <t>جمع حقوق و مزایا</t>
  </si>
  <si>
    <t>جمع مطالبات</t>
  </si>
  <si>
    <t>توضیحات</t>
  </si>
  <si>
    <t>شرح کسورات</t>
  </si>
  <si>
    <t>بدهی بابت مرخصی</t>
  </si>
  <si>
    <t>طبق مجوز مدیریت محترم عامل</t>
  </si>
  <si>
    <t>تنظیم کننده</t>
  </si>
  <si>
    <t>کنترل کننده</t>
  </si>
  <si>
    <t xml:space="preserve">تائید مدیر منابع انسانی </t>
  </si>
  <si>
    <t>کنترل امور مالی</t>
  </si>
  <si>
    <t>جمع کسورات</t>
  </si>
  <si>
    <t>تائید مدیر امور مالی</t>
  </si>
  <si>
    <t>تصویب مدیر عامل</t>
  </si>
  <si>
    <t>مبلغ قابل پرداخت</t>
  </si>
  <si>
    <t xml:space="preserve">اینجانب </t>
  </si>
  <si>
    <t>بادریافت مبلغ</t>
  </si>
  <si>
    <t>حقوق روزانه</t>
  </si>
  <si>
    <t>محل امضاء و اثر انگشت</t>
  </si>
  <si>
    <t>ساعت</t>
  </si>
  <si>
    <t>مالیات عیدی</t>
  </si>
  <si>
    <t>رديف</t>
  </si>
  <si>
    <t>قراردادي</t>
  </si>
  <si>
    <t>مبلغ به حروف :</t>
  </si>
  <si>
    <t>مالیات</t>
  </si>
  <si>
    <t>سنوات خدمت به ازاء هر سال  30روز</t>
  </si>
  <si>
    <t>طلب بابت  اضافه کار</t>
  </si>
  <si>
    <t>وام</t>
  </si>
  <si>
    <t>طلب مرخصی</t>
  </si>
  <si>
    <t>بدهی مرخصی</t>
  </si>
  <si>
    <t>به مدت</t>
  </si>
  <si>
    <t>ماه</t>
  </si>
  <si>
    <t>بدهی سایر</t>
  </si>
  <si>
    <t>فوق دیپلم</t>
  </si>
  <si>
    <t>خلیل آزادیخواه</t>
  </si>
  <si>
    <t>فاطمه نوری لطیف</t>
  </si>
  <si>
    <t>علی رجبی</t>
  </si>
  <si>
    <t>علیرضا شاملو</t>
  </si>
  <si>
    <t>92/09/13</t>
  </si>
  <si>
    <t>ش پرسنلي</t>
  </si>
  <si>
    <t>حق فنی</t>
  </si>
  <si>
    <t>حق شیفت</t>
  </si>
  <si>
    <t>سایر مزایا</t>
  </si>
  <si>
    <t>جمع کل حقوق</t>
  </si>
  <si>
    <t>ردیف</t>
  </si>
  <si>
    <t>شماره پرسنلی</t>
  </si>
  <si>
    <t>نام ونام خانوادگی</t>
  </si>
  <si>
    <t>تاریخ استخدام</t>
  </si>
  <si>
    <t>کل مرخصی</t>
  </si>
  <si>
    <t>نام و نام خانوادگی :</t>
  </si>
  <si>
    <t xml:space="preserve">تاریخ : </t>
  </si>
  <si>
    <t>شرکت صنایع زرین نمای کاسپین</t>
  </si>
  <si>
    <t xml:space="preserve">نام پدر : </t>
  </si>
  <si>
    <t xml:space="preserve">عنوان شغلی : </t>
  </si>
  <si>
    <t xml:space="preserve">وضعیت تاهل : </t>
  </si>
  <si>
    <t xml:space="preserve">تعداد فرزند : </t>
  </si>
  <si>
    <t>خالص پرداختی :</t>
  </si>
  <si>
    <t>حقوق و مزایا</t>
  </si>
  <si>
    <t>شرح</t>
  </si>
  <si>
    <t>مبلغ</t>
  </si>
  <si>
    <t>حقوق مبنا</t>
  </si>
  <si>
    <t>بیمه تامین اجتماعی</t>
  </si>
  <si>
    <t>فوق العاده جذب</t>
  </si>
  <si>
    <t>کمک هزینه مسکن</t>
  </si>
  <si>
    <t>کمک هزینه خواربار</t>
  </si>
  <si>
    <t>کمک هزینه عائله مندی</t>
  </si>
  <si>
    <t xml:space="preserve">اضافه کاری تعطیلی </t>
  </si>
  <si>
    <t>ش.پرسنلي</t>
  </si>
  <si>
    <t>نام پدر</t>
  </si>
  <si>
    <t>تعداد اولاد</t>
  </si>
  <si>
    <t>علی اصغر</t>
  </si>
  <si>
    <t>خلیل</t>
  </si>
  <si>
    <t>وضعیت تاهل</t>
  </si>
  <si>
    <t>متاهل</t>
  </si>
  <si>
    <t>ایاب ذهاب</t>
  </si>
  <si>
    <t>(سهامی خاص)</t>
  </si>
  <si>
    <t>مبلغ اضافه کار عادی</t>
  </si>
  <si>
    <t>مبلغ اضافه کار تعطیلی</t>
  </si>
  <si>
    <t>مقدار</t>
  </si>
  <si>
    <t>جمع کل</t>
  </si>
  <si>
    <t>سال</t>
  </si>
  <si>
    <t>سابقه</t>
  </si>
  <si>
    <t>نوع قرارداد</t>
  </si>
  <si>
    <t>بخش</t>
  </si>
  <si>
    <t xml:space="preserve">نام خانوادگي </t>
  </si>
  <si>
    <t xml:space="preserve">نام </t>
  </si>
  <si>
    <t xml:space="preserve">تاريخ استخدام </t>
  </si>
  <si>
    <t xml:space="preserve">بخش </t>
  </si>
  <si>
    <t xml:space="preserve">ساعت اضافه كار عادي </t>
  </si>
  <si>
    <t xml:space="preserve">ساعت اضافه كار تعطيلي </t>
  </si>
  <si>
    <t xml:space="preserve">روزهاي كاركرد </t>
  </si>
  <si>
    <t>حق فني ماهانه</t>
  </si>
  <si>
    <t xml:space="preserve">حقوق ماهيانه </t>
  </si>
  <si>
    <t xml:space="preserve">مبلغ اضافه كار عادي </t>
  </si>
  <si>
    <t xml:space="preserve">مبلغ اضافه كار تعطيلي </t>
  </si>
  <si>
    <t xml:space="preserve">اياب وذهاب </t>
  </si>
  <si>
    <t xml:space="preserve">حق شيفت </t>
  </si>
  <si>
    <t xml:space="preserve">حق فني </t>
  </si>
  <si>
    <t xml:space="preserve">حق مسكن </t>
  </si>
  <si>
    <t xml:space="preserve">حق بن </t>
  </si>
  <si>
    <t xml:space="preserve">حق اولاد </t>
  </si>
  <si>
    <t>جمع كل حقوق و مزایا</t>
  </si>
  <si>
    <t xml:space="preserve">مشمول بيمه </t>
  </si>
  <si>
    <t xml:space="preserve">حق بيمه شاغل </t>
  </si>
  <si>
    <t xml:space="preserve">مشمول ماليات </t>
  </si>
  <si>
    <t xml:space="preserve">ماليات </t>
  </si>
  <si>
    <t xml:space="preserve">مساعده </t>
  </si>
  <si>
    <t xml:space="preserve">وام </t>
  </si>
  <si>
    <t>سايركسور</t>
  </si>
  <si>
    <t xml:space="preserve">جمع كسورات </t>
  </si>
  <si>
    <t>خالص حقوق پرداحتنی</t>
  </si>
  <si>
    <t xml:space="preserve">حق بیمه کارفرما </t>
  </si>
  <si>
    <t xml:space="preserve">حق بیمه بیکاری </t>
  </si>
  <si>
    <t>جمع حق بیمه پرداختنی</t>
  </si>
  <si>
    <t xml:space="preserve">آزادیخواه </t>
  </si>
  <si>
    <t xml:space="preserve">خلیل </t>
  </si>
  <si>
    <t xml:space="preserve">انبار </t>
  </si>
  <si>
    <t>جمع</t>
  </si>
  <si>
    <t xml:space="preserve">طلب بابت روزکارکرد </t>
  </si>
  <si>
    <t>م تحصیلی</t>
  </si>
  <si>
    <t>تاریخ قطع قرارداد</t>
  </si>
  <si>
    <t>دلیل قطع همکاری</t>
  </si>
  <si>
    <t>بازخرید سوابق</t>
  </si>
  <si>
    <t>مبلغ عیدی و پاداش</t>
  </si>
  <si>
    <t>بدهی وام</t>
  </si>
  <si>
    <t>طلب بابت اضافه کار</t>
  </si>
  <si>
    <t xml:space="preserve">طلب روزانه </t>
  </si>
  <si>
    <t>بدهی روزانه</t>
  </si>
  <si>
    <t>روز کارکرد آخرین ماه</t>
  </si>
  <si>
    <t>مبلغ آخرین کارکرد</t>
  </si>
  <si>
    <t>طلب بابت حق مسکن</t>
  </si>
  <si>
    <t>طلب حق مسکن</t>
  </si>
  <si>
    <t>طلب حق خواروبار</t>
  </si>
  <si>
    <t xml:space="preserve">بدهی بابت بیمه </t>
  </si>
  <si>
    <t>جمع حقوق مزایا</t>
  </si>
  <si>
    <t>ش.ش</t>
  </si>
  <si>
    <t>مبلغ پرداختی به حروف</t>
  </si>
  <si>
    <t>بخش :</t>
  </si>
  <si>
    <t>کدملی</t>
  </si>
  <si>
    <t xml:space="preserve"> مدیر قسمت</t>
  </si>
  <si>
    <t>مدیر بخش :</t>
  </si>
  <si>
    <t>سرپرست بخش</t>
  </si>
  <si>
    <t>تشویقی</t>
  </si>
  <si>
    <t>تشویقی/ پاداش</t>
  </si>
  <si>
    <t>Far</t>
  </si>
  <si>
    <t>Ord</t>
  </si>
  <si>
    <t>Tir</t>
  </si>
  <si>
    <t>Mor</t>
  </si>
  <si>
    <t>Khor</t>
  </si>
  <si>
    <t>Aba</t>
  </si>
  <si>
    <t>Dey</t>
  </si>
  <si>
    <t>Bah</t>
  </si>
  <si>
    <t>Esf</t>
  </si>
  <si>
    <t>کارکرد  93</t>
  </si>
  <si>
    <t>کارکرد  94</t>
  </si>
  <si>
    <t>کارکرد  95</t>
  </si>
  <si>
    <t>کارکرد  96</t>
  </si>
  <si>
    <t>کارکرد  97</t>
  </si>
  <si>
    <t>کارکرد  98</t>
  </si>
  <si>
    <t>کارکرد  99</t>
  </si>
  <si>
    <t>Shah</t>
  </si>
  <si>
    <t>Meh</t>
  </si>
  <si>
    <t>Azar</t>
  </si>
  <si>
    <t>کارکرد  400</t>
  </si>
  <si>
    <t>اتمام قرارداد</t>
  </si>
  <si>
    <t>اخراج</t>
  </si>
  <si>
    <t>پاداش</t>
  </si>
  <si>
    <t xml:space="preserve">آکورد </t>
  </si>
  <si>
    <t>روند حقوق</t>
  </si>
  <si>
    <t>آکورد</t>
  </si>
  <si>
    <t>حق بن</t>
  </si>
  <si>
    <t xml:space="preserve">بدهی بابت  وام </t>
  </si>
  <si>
    <t>عنوان شغلی</t>
  </si>
  <si>
    <t>جمع کل کسورات :</t>
  </si>
  <si>
    <t>جمع کل حقوق و مزایا :</t>
  </si>
  <si>
    <t>قسمت :</t>
  </si>
  <si>
    <t>طلب بابت حق اولاد</t>
  </si>
  <si>
    <t>کل ساعتی</t>
  </si>
  <si>
    <t>ساعتی به روز</t>
  </si>
  <si>
    <t xml:space="preserve">جریمه </t>
  </si>
  <si>
    <t>ويژه كاركنان قسمت اخير تبصره 1 بند 3 تصويب نامه شماره 84515/ت 34612 ه‍  مورخ 84/12/15 هيأت محترم وزيران شاغل در دستگاههاي موضوع تصويب نامه مذكور</t>
  </si>
  <si>
    <t>الف) مشخصات كارگر</t>
  </si>
  <si>
    <t>نفر</t>
  </si>
  <si>
    <t>ب) مشخصات شغل:</t>
  </si>
  <si>
    <t>د) مدت قرارداد</t>
  </si>
  <si>
    <t>20 ) شرح قرارداد و شرح وظايف كلي كارگر براساس شغل مورد تصدي:</t>
  </si>
  <si>
    <t>27 ) مزد مبنا</t>
  </si>
  <si>
    <t>روزانه (ریال)</t>
  </si>
  <si>
    <t>ماهانه (ریال)</t>
  </si>
  <si>
    <t>28 ) جمع مزد مبنا:</t>
  </si>
  <si>
    <t>ريال</t>
  </si>
  <si>
    <t xml:space="preserve">عائله‌مندي (اولاد) :                                                            </t>
  </si>
  <si>
    <t>29 ) جمع مزایاي ماهانه  :</t>
  </si>
  <si>
    <t xml:space="preserve">30 ) جمع كل مزد و مزاياي ماهيانه:                                 </t>
  </si>
  <si>
    <t xml:space="preserve">  اثر انگشت :</t>
  </si>
  <si>
    <t>مهر  وامضاءكارفرما:</t>
  </si>
  <si>
    <t xml:space="preserve"> نام خانوادگي</t>
  </si>
  <si>
    <t>نام</t>
  </si>
  <si>
    <t>آزادیخواه</t>
  </si>
  <si>
    <t>ش پرسنلی</t>
  </si>
  <si>
    <t xml:space="preserve">         نام ونام خانوادگی</t>
  </si>
  <si>
    <t>تاریخ تولد</t>
  </si>
  <si>
    <t>محل تولد</t>
  </si>
  <si>
    <t>قزوین</t>
  </si>
  <si>
    <t>1366/01/16</t>
  </si>
  <si>
    <t>حق ایاب ذهاب :</t>
  </si>
  <si>
    <t>حق شیفت :</t>
  </si>
  <si>
    <t>حق فنی :</t>
  </si>
  <si>
    <t>لغایت تاریخ :</t>
  </si>
  <si>
    <t>به مدت :</t>
  </si>
  <si>
    <t>شماره موبایل:</t>
  </si>
  <si>
    <t>شماره منزل:</t>
  </si>
  <si>
    <t>استخدام</t>
  </si>
  <si>
    <t>استعفاء</t>
  </si>
  <si>
    <t>از کار</t>
  </si>
  <si>
    <t>مقدار کسر مرخصی</t>
  </si>
  <si>
    <t>مقدار افزایش مرخصی</t>
  </si>
  <si>
    <t>ش موبایل</t>
  </si>
  <si>
    <t>ش بیمه</t>
  </si>
  <si>
    <t xml:space="preserve">حق جذب / سایر </t>
  </si>
  <si>
    <t xml:space="preserve">شروع  قرارداد </t>
  </si>
  <si>
    <t>استفاده شده</t>
  </si>
  <si>
    <t>کسورات</t>
  </si>
  <si>
    <t>مرخصی روزانه استفاده شده در این ماه</t>
  </si>
  <si>
    <t>مرخصی ساعتی استفاده شده در این ماه</t>
  </si>
  <si>
    <t>ساعتی</t>
  </si>
  <si>
    <t xml:space="preserve">مانده </t>
  </si>
  <si>
    <t>استعلاجی</t>
  </si>
  <si>
    <t>باقیمانده از سال قبل</t>
  </si>
  <si>
    <t>پایان خدمت</t>
  </si>
  <si>
    <t>وضعیت خدمت</t>
  </si>
  <si>
    <t>اولاد</t>
  </si>
  <si>
    <t>مدت</t>
  </si>
  <si>
    <t>نوع</t>
  </si>
  <si>
    <t>کارکرد کل</t>
  </si>
  <si>
    <t>باقیمانده مرخصی تا آخر سال</t>
  </si>
  <si>
    <t>مانده تا پایان  ماه</t>
  </si>
  <si>
    <t xml:space="preserve"> ( سهامی خاص )                                                        </t>
  </si>
  <si>
    <t>تاریخ :</t>
  </si>
  <si>
    <t>شماره :</t>
  </si>
  <si>
    <t>حق فني 94</t>
  </si>
  <si>
    <t>تعداد</t>
  </si>
  <si>
    <t>باقیمانده مرخصی تا پایان این ماه</t>
  </si>
  <si>
    <t>پایه سنوات</t>
  </si>
  <si>
    <t xml:space="preserve"> پایه روزانه</t>
  </si>
  <si>
    <t>نوبت کار</t>
  </si>
  <si>
    <t>عادی کار</t>
  </si>
  <si>
    <t xml:space="preserve">ب: نوبت كار:  </t>
  </si>
  <si>
    <t>5)   کد ملی:</t>
  </si>
  <si>
    <t>ساير :</t>
  </si>
  <si>
    <t>نام خانوادگی :</t>
  </si>
  <si>
    <t>نام :</t>
  </si>
  <si>
    <t>نام پدر :</t>
  </si>
  <si>
    <t>شماره شناسنامه :</t>
  </si>
  <si>
    <t>کد ملی :</t>
  </si>
  <si>
    <t>مدرک تحصیلی :</t>
  </si>
  <si>
    <t>وضعیت تاهل :</t>
  </si>
  <si>
    <t>شماره منزل :</t>
  </si>
  <si>
    <t>تاریخ تولد :</t>
  </si>
  <si>
    <t>تاریخ استخدام :</t>
  </si>
  <si>
    <t>محل صدور :</t>
  </si>
  <si>
    <t>وضعیت خدمت :</t>
  </si>
  <si>
    <t>تعداد اولاد :</t>
  </si>
  <si>
    <t>بخش مشغول به کار :</t>
  </si>
  <si>
    <t>شماره موبایل 2 :</t>
  </si>
  <si>
    <t>اطلاعات فردی پرسنل</t>
  </si>
  <si>
    <t>شماره منزل</t>
  </si>
  <si>
    <t>ش موبایل 2</t>
  </si>
  <si>
    <t>حق جذب :</t>
  </si>
  <si>
    <t>تاریخ قطع قرارداد :</t>
  </si>
  <si>
    <t>دلیل قطع همکاری :</t>
  </si>
  <si>
    <t>مزد گروه  ( شغل ) :</t>
  </si>
  <si>
    <t>مزد سنوات ( پايه ) :</t>
  </si>
  <si>
    <t>کل حقوق و مزایا :</t>
  </si>
  <si>
    <t>عنوان شغلی :</t>
  </si>
  <si>
    <t>شماره موبایل 1 :</t>
  </si>
  <si>
    <t>مدیر قسمت :</t>
  </si>
  <si>
    <t>سرپرست قسمت :</t>
  </si>
  <si>
    <t>شماره بیمه :</t>
  </si>
  <si>
    <t>حقوق پایه روزانه :</t>
  </si>
  <si>
    <r>
      <rPr>
        <sz val="14"/>
        <rFont val="B Titr"/>
        <charset val="178"/>
      </rPr>
      <t>25 )</t>
    </r>
    <r>
      <rPr>
        <sz val="14"/>
        <rFont val="B Zar"/>
        <charset val="178"/>
      </rPr>
      <t xml:space="preserve"> نام و نام خانوادگي مقام مسئول  :</t>
    </r>
    <r>
      <rPr>
        <sz val="14"/>
        <rFont val="B Homa"/>
        <charset val="178"/>
      </rPr>
      <t xml:space="preserve"> </t>
    </r>
  </si>
  <si>
    <r>
      <rPr>
        <b/>
        <sz val="10"/>
        <rFont val="B Titr"/>
        <charset val="178"/>
      </rPr>
      <t>26 )</t>
    </r>
    <r>
      <rPr>
        <b/>
        <sz val="12"/>
        <rFont val="B Zar"/>
        <charset val="178"/>
      </rPr>
      <t xml:space="preserve"> شماره:                         تاريخ صدور:</t>
    </r>
  </si>
  <si>
    <r>
      <t xml:space="preserve"> اداره كار </t>
    </r>
    <r>
      <rPr>
        <b/>
        <sz val="15"/>
        <rFont val="Wingdings 2"/>
        <family val="1"/>
        <charset val="2"/>
      </rPr>
      <t>*</t>
    </r>
    <r>
      <rPr>
        <b/>
        <sz val="12"/>
        <rFont val="B Zar"/>
        <charset val="178"/>
      </rPr>
      <t xml:space="preserve">         اداره كل مربوطه </t>
    </r>
    <r>
      <rPr>
        <b/>
        <sz val="15"/>
        <rFont val="Wingdings 2"/>
        <family val="1"/>
        <charset val="2"/>
      </rPr>
      <t>*</t>
    </r>
    <r>
      <rPr>
        <b/>
        <sz val="12"/>
        <rFont val="B Zar"/>
        <charset val="178"/>
      </rPr>
      <t xml:space="preserve">          اداره كل امور مالي </t>
    </r>
    <r>
      <rPr>
        <b/>
        <sz val="15"/>
        <rFont val="Wingdings 2"/>
        <family val="1"/>
        <charset val="2"/>
      </rPr>
      <t>*</t>
    </r>
  </si>
  <si>
    <r>
      <rPr>
        <b/>
        <sz val="10"/>
        <rFont val="B Titr"/>
        <charset val="178"/>
      </rPr>
      <t>32 )</t>
    </r>
    <r>
      <rPr>
        <b/>
        <sz val="12"/>
        <rFont val="B Zar"/>
        <charset val="178"/>
      </rPr>
      <t xml:space="preserve"> توزيع نسخ: كارمند </t>
    </r>
    <r>
      <rPr>
        <b/>
        <sz val="15"/>
        <rFont val="Wingdings 2"/>
        <family val="1"/>
        <charset val="2"/>
      </rPr>
      <t>*</t>
    </r>
    <r>
      <rPr>
        <b/>
        <sz val="12"/>
        <rFont val="B Zar"/>
        <charset val="178"/>
      </rPr>
      <t xml:space="preserve">        دستگاه مشمول تصويب نامه </t>
    </r>
    <r>
      <rPr>
        <b/>
        <sz val="15"/>
        <rFont val="Wingdings 2"/>
        <family val="1"/>
        <charset val="2"/>
      </rPr>
      <t>*</t>
    </r>
    <r>
      <rPr>
        <b/>
        <sz val="12"/>
        <rFont val="B Zar"/>
        <charset val="178"/>
      </rPr>
      <t xml:space="preserve"> </t>
    </r>
  </si>
  <si>
    <r>
      <rPr>
        <b/>
        <sz val="10"/>
        <rFont val="B Nazanin"/>
        <charset val="178"/>
      </rPr>
      <t xml:space="preserve">21 ) </t>
    </r>
    <r>
      <rPr>
        <b/>
        <sz val="14"/>
        <rFont val="B Nazanin"/>
        <charset val="178"/>
      </rPr>
      <t>به موجب ماده 148 قانون کار شرکت مکلف است همکار را نزد سازمان تامین اجتماعی بیمه نماید .</t>
    </r>
  </si>
  <si>
    <r>
      <rPr>
        <b/>
        <sz val="10"/>
        <rFont val="B Nazanin"/>
        <charset val="178"/>
      </rPr>
      <t>23 )</t>
    </r>
    <r>
      <rPr>
        <b/>
        <sz val="14"/>
        <rFont val="B Nazanin"/>
        <charset val="178"/>
      </rPr>
      <t xml:space="preserve"> چنانچه در پایان مدت قرارداد ، قرارداد کتبا تمدید نگردد ، قرارداد خاتمه یافته تلقی می گردد .</t>
    </r>
  </si>
  <si>
    <t>24 ) به كارگر كليه آموزشهاي لازم درخصوص نحوه استفاده از تجهيزات با توجه به نوع شغل ارائه گرديد. در صورت عدم استفاده و وقوع هرگونه حادثه يا پيشامد ناگوار طبق ماده 90 و 91 بعهده خود كارگر مي‌باشد.</t>
  </si>
  <si>
    <t>ه) ساعت  كار                                                  (با رعايت مواد 51 الي 61 قانون كار)</t>
  </si>
  <si>
    <t>تاریخ ورود به شرکت :</t>
  </si>
  <si>
    <t xml:space="preserve">عضويت در گردان: </t>
  </si>
  <si>
    <t>محل سکونت :</t>
  </si>
  <si>
    <t>محل سکونت</t>
  </si>
  <si>
    <t xml:space="preserve">1)    نام خانوادگي: </t>
  </si>
  <si>
    <t>2)        نام:</t>
  </si>
  <si>
    <t>3) شماره شناسنامه:</t>
  </si>
  <si>
    <t xml:space="preserve">4)        نام پدر:  </t>
  </si>
  <si>
    <r>
      <rPr>
        <b/>
        <sz val="10"/>
        <rFont val="B Nazanin"/>
        <charset val="178"/>
      </rPr>
      <t xml:space="preserve">6) </t>
    </r>
    <r>
      <rPr>
        <b/>
        <sz val="12"/>
        <rFont val="B Nazanin"/>
        <charset val="178"/>
      </rPr>
      <t xml:space="preserve">تاريخ تولد: </t>
    </r>
  </si>
  <si>
    <t xml:space="preserve">7) محل صدور شناسنامه: </t>
  </si>
  <si>
    <t xml:space="preserve">8)وضعيت تأهل: </t>
  </si>
  <si>
    <r>
      <rPr>
        <b/>
        <sz val="10"/>
        <rFont val="B Nazanin"/>
        <charset val="178"/>
      </rPr>
      <t>9)</t>
    </r>
    <r>
      <rPr>
        <b/>
        <sz val="12"/>
        <rFont val="B Nazanin"/>
        <charset val="178"/>
      </rPr>
      <t xml:space="preserve"> تعداد اولاد: </t>
    </r>
    <r>
      <rPr>
        <b/>
        <sz val="10"/>
        <rFont val="B Nazanin"/>
        <charset val="178"/>
      </rPr>
      <t xml:space="preserve">  </t>
    </r>
  </si>
  <si>
    <t xml:space="preserve"> 11)  شماره بیمه تامین اجتماعی : </t>
  </si>
  <si>
    <t xml:space="preserve">13) شماره پرسنلي: </t>
  </si>
  <si>
    <t xml:space="preserve">15) عنوان شغل:  </t>
  </si>
  <si>
    <r>
      <rPr>
        <b/>
        <sz val="10"/>
        <rFont val="B Nazanin"/>
        <charset val="178"/>
      </rPr>
      <t>16</t>
    </r>
    <r>
      <rPr>
        <b/>
        <sz val="12"/>
        <rFont val="B Nazanin"/>
        <charset val="178"/>
      </rPr>
      <t xml:space="preserve">) نام دستگاه اجرايي: </t>
    </r>
    <r>
      <rPr>
        <b/>
        <sz val="14"/>
        <rFont val="B Nazanin"/>
        <charset val="178"/>
      </rPr>
      <t xml:space="preserve"> </t>
    </r>
  </si>
  <si>
    <r>
      <rPr>
        <b/>
        <sz val="10"/>
        <rFont val="B Nazanin"/>
        <charset val="178"/>
      </rPr>
      <t>17)</t>
    </r>
    <r>
      <rPr>
        <b/>
        <sz val="12"/>
        <rFont val="B Nazanin"/>
        <charset val="178"/>
      </rPr>
      <t xml:space="preserve">  نشاني كامل: </t>
    </r>
  </si>
  <si>
    <r>
      <rPr>
        <b/>
        <sz val="10"/>
        <rFont val="B Nazanin"/>
        <charset val="178"/>
      </rPr>
      <t>18)</t>
    </r>
    <r>
      <rPr>
        <b/>
        <sz val="12"/>
        <rFont val="B Nazanin"/>
        <charset val="178"/>
      </rPr>
      <t xml:space="preserve"> مدت قرارداد از تاريخ</t>
    </r>
  </si>
  <si>
    <t xml:space="preserve">19) ساعت كار   :   </t>
  </si>
  <si>
    <r>
      <t>ج: ساير حالات</t>
    </r>
    <r>
      <rPr>
        <b/>
        <sz val="12"/>
        <rFont val="Wingdings 2"/>
        <family val="1"/>
        <charset val="2"/>
      </rPr>
      <t>£</t>
    </r>
    <r>
      <rPr>
        <b/>
        <sz val="12"/>
        <rFont val="B Nazanin"/>
        <charset val="178"/>
      </rPr>
      <t xml:space="preserve">            ذكر شود:  </t>
    </r>
  </si>
  <si>
    <r>
      <t xml:space="preserve">كمك هزينه مسكن ( ماهیانه ) :                                                  </t>
    </r>
    <r>
      <rPr>
        <b/>
        <sz val="11"/>
        <rFont val="B Nazanin"/>
        <charset val="178"/>
      </rPr>
      <t xml:space="preserve">       </t>
    </r>
  </si>
  <si>
    <r>
      <t xml:space="preserve">خواربار ( ماهیانه ) :                                                                       </t>
    </r>
    <r>
      <rPr>
        <b/>
        <sz val="11"/>
        <rFont val="B Nazanin"/>
        <charset val="178"/>
      </rPr>
      <t xml:space="preserve">      </t>
    </r>
  </si>
  <si>
    <t>جمعاً  44  ساعت در هفته</t>
  </si>
  <si>
    <t>مدیر عامل</t>
  </si>
  <si>
    <r>
      <rPr>
        <b/>
        <sz val="14"/>
        <rFont val="B Zar"/>
        <charset val="178"/>
      </rPr>
      <t xml:space="preserve">   سمت </t>
    </r>
    <r>
      <rPr>
        <sz val="14"/>
        <rFont val="B Zar"/>
        <charset val="178"/>
      </rPr>
      <t xml:space="preserve">: </t>
    </r>
  </si>
  <si>
    <t>کل مرخصی ساعتی استفاده شده</t>
  </si>
  <si>
    <r>
      <rPr>
        <b/>
        <sz val="10"/>
        <rFont val="B Nazanin"/>
        <charset val="178"/>
      </rPr>
      <t>22 )</t>
    </r>
    <r>
      <rPr>
        <b/>
        <sz val="14"/>
        <rFont val="B Nazanin"/>
        <charset val="178"/>
      </rPr>
      <t xml:space="preserve"> این قرارداد براساس مفاد قانون کار تنظیم شده  و سایر  مواردیکه  پیش  بینی  نشده  است   و   بازخريد سنوات خدمت ، عيدي و..... نیز تابع قوانین کار و تامین اجتماعی و مقررات تبعی آنها است .</t>
    </r>
  </si>
  <si>
    <t>ج) مشخصات محل كار ( كارفرما )</t>
  </si>
  <si>
    <t>کل کارکرد</t>
  </si>
  <si>
    <t xml:space="preserve"> کارکرد</t>
  </si>
  <si>
    <t xml:space="preserve">مبنا 30 روز </t>
  </si>
  <si>
    <t>مدت اضافه کار تعطیلی</t>
  </si>
  <si>
    <t>مدت اضافه کار عادی</t>
  </si>
  <si>
    <t>جمعا بمدت</t>
  </si>
  <si>
    <t>طلب بابت حق بن</t>
  </si>
  <si>
    <t>جمع کل اضافه کاری</t>
  </si>
  <si>
    <t xml:space="preserve"> برگه مرخصی</t>
  </si>
  <si>
    <t>برگه مرخصی</t>
  </si>
  <si>
    <t xml:space="preserve">  نام و نام خانوادگی :</t>
  </si>
  <si>
    <t xml:space="preserve">  شماره پرسنلی :</t>
  </si>
  <si>
    <t>نوع مرخصی :</t>
  </si>
  <si>
    <t xml:space="preserve">مرخصی روزانه </t>
  </si>
  <si>
    <t>از تاریخ</t>
  </si>
  <si>
    <t>لغایت</t>
  </si>
  <si>
    <t xml:space="preserve">به مدت </t>
  </si>
  <si>
    <t>روز کاری</t>
  </si>
  <si>
    <t>امضاء کارمند</t>
  </si>
  <si>
    <t xml:space="preserve">امضاء مدیر </t>
  </si>
  <si>
    <t>مهر کارگزینی</t>
  </si>
  <si>
    <t>Office</t>
  </si>
  <si>
    <t>Security</t>
  </si>
  <si>
    <t>و از تاریخ :</t>
  </si>
  <si>
    <t>مزد گروه</t>
  </si>
  <si>
    <t>مزد سنوات</t>
  </si>
  <si>
    <t xml:space="preserve">جمع مزد مبنا </t>
  </si>
  <si>
    <t>حق عائله مندی</t>
  </si>
  <si>
    <t>حق ایاب ذهاب</t>
  </si>
  <si>
    <t>بدهی بابت مساعده</t>
  </si>
  <si>
    <t xml:space="preserve"> بمدت</t>
  </si>
  <si>
    <t>سهیل صدری</t>
  </si>
  <si>
    <t>مبلغ سنوات خدمت</t>
  </si>
  <si>
    <t>طلب بابت مرخصی</t>
  </si>
  <si>
    <t xml:space="preserve">مالیات حقوق </t>
  </si>
  <si>
    <t xml:space="preserve"> قسمت :</t>
  </si>
  <si>
    <t>شماره حساب ملت :</t>
  </si>
  <si>
    <t>اضافه کاری عادی</t>
  </si>
  <si>
    <t>کد پستی</t>
  </si>
  <si>
    <t xml:space="preserve">کد پستی : </t>
  </si>
  <si>
    <t xml:space="preserve">10) وضعیت خدمت سربازی :  </t>
  </si>
  <si>
    <t xml:space="preserve">12) آخرين مدرك  تحصيلي: </t>
  </si>
  <si>
    <t>رشته تحصیلی:</t>
  </si>
  <si>
    <t>رشته تحصیلی</t>
  </si>
  <si>
    <t>حسابداری</t>
  </si>
  <si>
    <t>ضمنا نامبرده طبق  جدول  زیر  شامل  مطالبات  و  کسوراتی  نیز  میباشد  که  پس  از  تسویه  حساب  با  بخش  های  مربوطه  قابل  پرداخت  خواهد  بود .</t>
  </si>
  <si>
    <t>باقیمانده مرخصی :</t>
  </si>
  <si>
    <t>مالیات سایر</t>
  </si>
  <si>
    <t>مالیات مرخصی</t>
  </si>
  <si>
    <t>31 ) امضاي پرسنل :</t>
  </si>
  <si>
    <t>کارکرد 92</t>
  </si>
  <si>
    <r>
      <t xml:space="preserve">عاشورا  </t>
    </r>
    <r>
      <rPr>
        <b/>
        <sz val="12"/>
        <rFont val="Wingdings 2"/>
        <family val="1"/>
        <charset val="2"/>
      </rPr>
      <t xml:space="preserve">£     </t>
    </r>
    <r>
      <rPr>
        <b/>
        <sz val="12"/>
        <rFont val="B Homa"/>
        <charset val="178"/>
      </rPr>
      <t xml:space="preserve">الزهرا (س)  </t>
    </r>
    <r>
      <rPr>
        <b/>
        <sz val="12"/>
        <rFont val="Wingdings 2"/>
        <family val="1"/>
        <charset val="2"/>
      </rPr>
      <t>£</t>
    </r>
  </si>
  <si>
    <t xml:space="preserve">کل مرخصی استعلاجی استفاده شده </t>
  </si>
  <si>
    <t xml:space="preserve">                                                         قرارداد کارموقت منطبق با قانون کار</t>
  </si>
  <si>
    <r>
      <t xml:space="preserve">وظیفه کارگر در این قرارداد عبارت است از انجام امور مربوط به وظایف شغل مندرج در بند  </t>
    </r>
    <r>
      <rPr>
        <b/>
        <sz val="12"/>
        <rFont val="B Nazanin"/>
        <charset val="178"/>
      </rPr>
      <t>15</t>
    </r>
    <r>
      <rPr>
        <b/>
        <sz val="14"/>
        <rFont val="B Nazanin"/>
        <charset val="178"/>
      </rPr>
      <t xml:space="preserve"> این  قرارداد   که   براساس  شرح  وظایف  مصوب  شغل  مربوطه  در   شرکت   بوده و این وظایف را در  واحد  محل  خدمات     بند </t>
    </r>
    <r>
      <rPr>
        <b/>
        <sz val="12"/>
        <rFont val="B Nazanin"/>
        <charset val="178"/>
      </rPr>
      <t xml:space="preserve">16 </t>
    </r>
    <r>
      <rPr>
        <b/>
        <sz val="14"/>
        <rFont val="B Nazanin"/>
        <charset val="178"/>
      </rPr>
      <t xml:space="preserve"> این قرارداد تحت نظارت مافوق انجام می دهد .</t>
    </r>
  </si>
  <si>
    <t xml:space="preserve">مبلغ دریافت </t>
  </si>
  <si>
    <t xml:space="preserve">تعداد اقساط </t>
  </si>
  <si>
    <t>آذر 93</t>
  </si>
  <si>
    <t>دی 93</t>
  </si>
  <si>
    <t>بهمن 93</t>
  </si>
  <si>
    <t>اسفند 93</t>
  </si>
  <si>
    <t>فروردین 94</t>
  </si>
  <si>
    <t>اردیبهشت 94</t>
  </si>
  <si>
    <t>خرداد 94</t>
  </si>
  <si>
    <t>تیر 94</t>
  </si>
  <si>
    <t>مرداد 94</t>
  </si>
  <si>
    <t>شهریور 94</t>
  </si>
  <si>
    <t>مهر 94</t>
  </si>
  <si>
    <t>آبان 94</t>
  </si>
  <si>
    <t>آ ذر 94</t>
  </si>
  <si>
    <t>دی 94</t>
  </si>
  <si>
    <t>بهمن 94</t>
  </si>
  <si>
    <t>اسفند 94</t>
  </si>
  <si>
    <t>فروردین 95</t>
  </si>
  <si>
    <t>اردیبهشت 95</t>
  </si>
  <si>
    <t>خرداد 95</t>
  </si>
  <si>
    <t>تیر 95</t>
  </si>
  <si>
    <t xml:space="preserve">پرداخت شده </t>
  </si>
  <si>
    <t>93/09/10</t>
  </si>
  <si>
    <t>مانده</t>
  </si>
  <si>
    <t>تاریخ تسویه حساب</t>
  </si>
  <si>
    <t xml:space="preserve">شماره </t>
  </si>
  <si>
    <t>واحد کارگزینی</t>
  </si>
  <si>
    <t>بر اینکه کلیه حقوق و مزایای خود رابارعایت مواد قانون کار از بدو استخدام تا کنون دریافت داشته و هیچگونه ادعائی در حال و آینده علیه کار فرما ندارم.</t>
  </si>
  <si>
    <t xml:space="preserve">                شرکت زرین نمای کاسپین </t>
  </si>
  <si>
    <t xml:space="preserve">                                               فرم مفاصا حساب</t>
  </si>
  <si>
    <t>********</t>
  </si>
  <si>
    <t>ریال اقرار دارم</t>
  </si>
  <si>
    <t>با شماره  ملی</t>
  </si>
  <si>
    <t>استحقاقی</t>
  </si>
  <si>
    <t>94/07/08</t>
  </si>
  <si>
    <t>کارکرد سال جاری :</t>
  </si>
  <si>
    <t>F 6</t>
  </si>
  <si>
    <t>S 6</t>
  </si>
  <si>
    <t>کارمند</t>
  </si>
  <si>
    <t>سمت  :</t>
  </si>
  <si>
    <t>شماره حساب بانکی</t>
  </si>
  <si>
    <t>کل کارکرد در شرکت :</t>
  </si>
  <si>
    <t>تبدیل شده به سال</t>
  </si>
  <si>
    <t xml:space="preserve"> شرکتها</t>
  </si>
  <si>
    <t>92/09/12</t>
  </si>
  <si>
    <t>کل کارکرد بیمه ای :</t>
  </si>
  <si>
    <t xml:space="preserve">پايه حقوق روزانه </t>
  </si>
  <si>
    <t>علت جریمه</t>
  </si>
  <si>
    <t>علت سایر کسورات</t>
  </si>
  <si>
    <t>جمع کل حقوق مزایا  به استثناء حق اولاد ضربدر 7%</t>
  </si>
  <si>
    <t>اضافه کار تعطیلی</t>
  </si>
  <si>
    <t>جمع عادی</t>
  </si>
  <si>
    <t>اسامی نگهبانان</t>
  </si>
  <si>
    <t>اضافه کار عادی</t>
  </si>
  <si>
    <t>تعداد روزهای تعطیل</t>
  </si>
  <si>
    <t>نیمه اول</t>
  </si>
  <si>
    <t>نیمه دوم</t>
  </si>
  <si>
    <t>وام ازدواج</t>
  </si>
  <si>
    <t>موجودی بانک :</t>
  </si>
  <si>
    <r>
      <rPr>
        <b/>
        <sz val="14"/>
        <rFont val="B Nazanin"/>
        <charset val="178"/>
      </rPr>
      <t xml:space="preserve">حضرت محمد </t>
    </r>
    <r>
      <rPr>
        <b/>
        <sz val="14"/>
        <rFont val="Arial"/>
        <family val="2"/>
      </rPr>
      <t>(</t>
    </r>
    <r>
      <rPr>
        <b/>
        <sz val="14"/>
        <rFont val="B Davat"/>
        <charset val="178"/>
      </rPr>
      <t>ص</t>
    </r>
    <r>
      <rPr>
        <b/>
        <sz val="14"/>
        <rFont val="Arial"/>
        <family val="2"/>
      </rPr>
      <t xml:space="preserve">) :  </t>
    </r>
    <r>
      <rPr>
        <b/>
        <sz val="14"/>
        <rFont val="B Homa"/>
        <charset val="178"/>
      </rPr>
      <t>کسی که به مردم رحم نکند خدا به او رحم نخواهد کرد.</t>
    </r>
  </si>
  <si>
    <t xml:space="preserve">خلیل آزادیخواه </t>
  </si>
  <si>
    <t>مهندس شفاف</t>
  </si>
  <si>
    <t>فروردین</t>
  </si>
  <si>
    <t>1395/01/01</t>
  </si>
  <si>
    <t>1395/01/31</t>
  </si>
  <si>
    <t xml:space="preserve">تاریخ وام </t>
  </si>
  <si>
    <t>مابه التفاوت کل حقوق مزایا با 1.300.000 تومان ضربدر 10%</t>
  </si>
  <si>
    <t>آذر</t>
  </si>
  <si>
    <t>نام شرکت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</si>
</sst>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yy/mm/dd"/>
    <numFmt numFmtId="165" formatCode="#,##0_-;\(#,##0\)"/>
    <numFmt numFmtId="166" formatCode="#,##0.0"/>
    <numFmt numFmtId="167" formatCode="_-* #,##0_-;_-* #,##0\-;_-* &quot;-&quot;??_-;_-@_-"/>
    <numFmt numFmtId="168" formatCode="_(* #,##0_);_(* \(#,##0\);_(* &quot;-&quot;??_);_(@_)"/>
    <numFmt numFmtId="169" formatCode="0.0"/>
  </numFmts>
  <fonts count="150">
    <font>
      <sz val="10"/>
      <name val="Arial"/>
      <charset val="178"/>
    </font>
    <font>
      <sz val="10"/>
      <name val="Arial"/>
      <family val="2"/>
    </font>
    <font>
      <sz val="10"/>
      <name val="B Mitra"/>
      <charset val="178"/>
    </font>
    <font>
      <sz val="8"/>
      <name val="Arial"/>
      <family val="2"/>
    </font>
    <font>
      <b/>
      <sz val="14"/>
      <name val="B Mitra"/>
      <charset val="178"/>
    </font>
    <font>
      <b/>
      <sz val="12"/>
      <name val="B Mitra"/>
      <charset val="178"/>
    </font>
    <font>
      <b/>
      <sz val="18"/>
      <name val="B Mitra"/>
      <charset val="178"/>
    </font>
    <font>
      <sz val="10"/>
      <color indexed="9"/>
      <name val="Arial"/>
      <family val="2"/>
    </font>
    <font>
      <sz val="16"/>
      <name val="Arial"/>
      <family val="2"/>
    </font>
    <font>
      <sz val="14"/>
      <name val="B Mitra"/>
      <charset val="178"/>
    </font>
    <font>
      <sz val="14"/>
      <name val="Arial"/>
      <family val="2"/>
    </font>
    <font>
      <sz val="14"/>
      <color indexed="9"/>
      <name val="B Mitra"/>
      <charset val="178"/>
    </font>
    <font>
      <b/>
      <sz val="13"/>
      <name val="B Mitra"/>
      <charset val="178"/>
    </font>
    <font>
      <sz val="13"/>
      <name val="B Mitra"/>
      <charset val="178"/>
    </font>
    <font>
      <sz val="12"/>
      <name val="B Mitra"/>
      <charset val="178"/>
    </font>
    <font>
      <sz val="11"/>
      <name val="B Mitra"/>
      <charset val="178"/>
    </font>
    <font>
      <b/>
      <sz val="10"/>
      <name val="B Mitra"/>
      <charset val="178"/>
    </font>
    <font>
      <b/>
      <sz val="11"/>
      <name val="B Mitra"/>
      <charset val="17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B Mitra"/>
      <family val="2"/>
    </font>
    <font>
      <b/>
      <sz val="11"/>
      <color theme="1"/>
      <name val="B Mitra"/>
      <charset val="178"/>
    </font>
    <font>
      <b/>
      <sz val="14"/>
      <color theme="1"/>
      <name val="B Koodak"/>
      <charset val="178"/>
    </font>
    <font>
      <sz val="14"/>
      <color theme="1"/>
      <name val="B Koodak"/>
      <charset val="178"/>
    </font>
    <font>
      <sz val="11"/>
      <color theme="1"/>
      <name val="B Koodak"/>
      <charset val="178"/>
    </font>
    <font>
      <b/>
      <sz val="11"/>
      <color theme="1"/>
      <name val="B Koodak"/>
      <charset val="178"/>
    </font>
    <font>
      <b/>
      <sz val="12"/>
      <color theme="1"/>
      <name val="B Koodak"/>
      <charset val="178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2"/>
      <color indexed="8"/>
      <name val="B Homa"/>
      <charset val="178"/>
    </font>
    <font>
      <sz val="11"/>
      <color rgb="FF9C0006"/>
      <name val="Arial"/>
      <family val="2"/>
    </font>
    <font>
      <sz val="11"/>
      <color theme="1"/>
      <name val="Constantia"/>
      <family val="2"/>
      <scheme val="minor"/>
    </font>
    <font>
      <b/>
      <sz val="10"/>
      <color indexed="8"/>
      <name val="B Zar"/>
      <charset val="178"/>
    </font>
    <font>
      <b/>
      <sz val="14"/>
      <name val="B Koodak"/>
      <charset val="178"/>
    </font>
    <font>
      <b/>
      <sz val="11"/>
      <color rgb="FFFF0000"/>
      <name val="B Koodak"/>
      <charset val="178"/>
    </font>
    <font>
      <sz val="10"/>
      <name val="B Koodak"/>
      <charset val="178"/>
    </font>
    <font>
      <b/>
      <sz val="12"/>
      <color theme="1"/>
      <name val="Constantia"/>
      <family val="2"/>
      <scheme val="minor"/>
    </font>
    <font>
      <b/>
      <sz val="11"/>
      <color theme="1"/>
      <name val="Constantia"/>
      <family val="2"/>
      <scheme val="minor"/>
    </font>
    <font>
      <b/>
      <sz val="12"/>
      <color indexed="8"/>
      <name val="B Zar"/>
      <charset val="178"/>
    </font>
    <font>
      <b/>
      <sz val="12"/>
      <color indexed="8"/>
      <name val="B Koodak"/>
      <charset val="178"/>
    </font>
    <font>
      <b/>
      <sz val="14"/>
      <name val="Calibri"/>
      <family val="1"/>
      <scheme val="major"/>
    </font>
    <font>
      <b/>
      <sz val="12"/>
      <color indexed="8"/>
      <name val="B Titr"/>
      <charset val="178"/>
    </font>
    <font>
      <b/>
      <sz val="16"/>
      <name val="Calibri"/>
      <family val="1"/>
      <scheme val="major"/>
    </font>
    <font>
      <b/>
      <sz val="18"/>
      <name val="Calibri"/>
      <family val="1"/>
      <scheme val="major"/>
    </font>
    <font>
      <b/>
      <sz val="12"/>
      <name val="Arial"/>
      <family val="2"/>
    </font>
    <font>
      <b/>
      <sz val="16"/>
      <color indexed="8"/>
      <name val="B Sina"/>
      <charset val="178"/>
    </font>
    <font>
      <sz val="22"/>
      <name val="B Titr"/>
      <charset val="178"/>
    </font>
    <font>
      <sz val="18"/>
      <name val="B Titr"/>
      <charset val="178"/>
    </font>
    <font>
      <sz val="20"/>
      <name val="B Titr"/>
      <charset val="178"/>
    </font>
    <font>
      <sz val="11"/>
      <name val="B Titr"/>
      <charset val="178"/>
    </font>
    <font>
      <b/>
      <sz val="14"/>
      <name val="B Nazanin"/>
      <charset val="178"/>
    </font>
    <font>
      <sz val="12"/>
      <name val="B Zar"/>
      <charset val="178"/>
    </font>
    <font>
      <sz val="14"/>
      <name val="B Zar"/>
      <charset val="178"/>
    </font>
    <font>
      <sz val="14"/>
      <name val="B Titr"/>
      <charset val="178"/>
    </font>
    <font>
      <sz val="14"/>
      <name val="B Homa"/>
      <charset val="178"/>
    </font>
    <font>
      <sz val="10"/>
      <name val="B Titr"/>
      <charset val="178"/>
    </font>
    <font>
      <sz val="12"/>
      <name val="B Titr"/>
      <charset val="178"/>
    </font>
    <font>
      <sz val="11"/>
      <name val="B Homa"/>
      <charset val="178"/>
    </font>
    <font>
      <b/>
      <sz val="12"/>
      <name val="B Homa"/>
      <charset val="178"/>
    </font>
    <font>
      <b/>
      <sz val="14"/>
      <name val="B Homa"/>
      <charset val="178"/>
    </font>
    <font>
      <b/>
      <sz val="11"/>
      <color rgb="FF0070C0"/>
      <name val="B Mitra"/>
      <charset val="178"/>
    </font>
    <font>
      <b/>
      <sz val="12"/>
      <color rgb="FFFF0000"/>
      <name val="B Nazanin"/>
      <charset val="178"/>
    </font>
    <font>
      <sz val="16"/>
      <name val="B Mitra"/>
      <charset val="178"/>
    </font>
    <font>
      <sz val="18"/>
      <name val="B Mitra"/>
      <charset val="178"/>
    </font>
    <font>
      <b/>
      <sz val="13"/>
      <name val="B Homa"/>
      <charset val="178"/>
    </font>
    <font>
      <sz val="16"/>
      <color theme="0"/>
      <name val="B Homa"/>
      <charset val="178"/>
    </font>
    <font>
      <sz val="10"/>
      <color theme="0"/>
      <name val="Arial"/>
      <family val="2"/>
    </font>
    <font>
      <sz val="11"/>
      <color rgb="FF006100"/>
      <name val="Constantia"/>
      <family val="2"/>
      <charset val="178"/>
      <scheme val="minor"/>
    </font>
    <font>
      <b/>
      <sz val="14"/>
      <name val="Arial"/>
      <family val="2"/>
    </font>
    <font>
      <b/>
      <sz val="14"/>
      <name val="B Davat"/>
      <charset val="178"/>
    </font>
    <font>
      <b/>
      <sz val="12"/>
      <name val="B Zar"/>
      <charset val="178"/>
    </font>
    <font>
      <sz val="10"/>
      <name val="B Homa"/>
      <charset val="178"/>
    </font>
    <font>
      <b/>
      <sz val="12"/>
      <name val="Calibri"/>
      <family val="1"/>
      <scheme val="major"/>
    </font>
    <font>
      <b/>
      <sz val="10"/>
      <name val="Calibri"/>
      <family val="1"/>
      <scheme val="major"/>
    </font>
    <font>
      <sz val="14"/>
      <color theme="1"/>
      <name val="Constantia"/>
      <family val="2"/>
      <charset val="178"/>
      <scheme val="minor"/>
    </font>
    <font>
      <sz val="14"/>
      <color theme="1"/>
      <name val="B Mitra"/>
      <charset val="178"/>
    </font>
    <font>
      <sz val="14"/>
      <name val="B Nazanin"/>
      <charset val="178"/>
    </font>
    <font>
      <b/>
      <sz val="10"/>
      <name val="B Titr"/>
      <charset val="178"/>
    </font>
    <font>
      <b/>
      <sz val="11"/>
      <name val="B Nazanin"/>
      <charset val="178"/>
    </font>
    <font>
      <sz val="11"/>
      <name val="Constantia"/>
      <family val="2"/>
      <charset val="178"/>
      <scheme val="minor"/>
    </font>
    <font>
      <b/>
      <sz val="16"/>
      <name val="B Homa"/>
      <charset val="178"/>
    </font>
    <font>
      <b/>
      <sz val="14"/>
      <color indexed="8"/>
      <name val="B Zar"/>
      <charset val="178"/>
    </font>
    <font>
      <b/>
      <sz val="14"/>
      <name val="B Titr"/>
      <charset val="178"/>
    </font>
    <font>
      <b/>
      <sz val="12"/>
      <name val="B Titr"/>
      <charset val="178"/>
    </font>
    <font>
      <b/>
      <sz val="15"/>
      <name val="Wingdings 2"/>
      <family val="1"/>
      <charset val="2"/>
    </font>
    <font>
      <b/>
      <sz val="12"/>
      <name val="B Nazanin"/>
      <charset val="178"/>
    </font>
    <font>
      <b/>
      <sz val="18"/>
      <name val="B Homa"/>
      <charset val="178"/>
    </font>
    <font>
      <b/>
      <sz val="14"/>
      <color theme="3" tint="0.39997558519241921"/>
      <name val="B Homa"/>
      <charset val="178"/>
    </font>
    <font>
      <b/>
      <sz val="14"/>
      <name val="B Zar"/>
      <charset val="178"/>
    </font>
    <font>
      <b/>
      <sz val="10"/>
      <name val="B Nazanin"/>
      <charset val="178"/>
    </font>
    <font>
      <sz val="16"/>
      <name val="B Homa"/>
      <charset val="178"/>
    </font>
    <font>
      <b/>
      <sz val="12"/>
      <name val="Wingdings 2"/>
      <family val="1"/>
      <charset val="2"/>
    </font>
    <font>
      <sz val="12"/>
      <name val="B Nazanin"/>
      <charset val="178"/>
    </font>
    <font>
      <b/>
      <sz val="18"/>
      <color theme="1"/>
      <name val="B Titr"/>
      <charset val="178"/>
    </font>
    <font>
      <b/>
      <sz val="14"/>
      <color theme="1"/>
      <name val="B Titr"/>
      <charset val="178"/>
    </font>
    <font>
      <b/>
      <sz val="16"/>
      <color theme="1"/>
      <name val="B Titr"/>
      <charset val="178"/>
    </font>
    <font>
      <b/>
      <sz val="16"/>
      <color theme="1"/>
      <name val="Book Antiqua"/>
      <family val="1"/>
    </font>
    <font>
      <b/>
      <sz val="18"/>
      <color theme="0"/>
      <name val="B Compset"/>
      <charset val="178"/>
    </font>
    <font>
      <sz val="16"/>
      <color theme="1"/>
      <name val="B Titr"/>
      <charset val="178"/>
    </font>
    <font>
      <b/>
      <sz val="14"/>
      <color theme="1"/>
      <name val="B Homa"/>
      <charset val="178"/>
    </font>
    <font>
      <b/>
      <sz val="18"/>
      <color theme="1"/>
      <name val="B Badr"/>
      <charset val="178"/>
    </font>
    <font>
      <b/>
      <sz val="14"/>
      <color theme="1"/>
      <name val="B Mitra"/>
      <charset val="178"/>
    </font>
    <font>
      <b/>
      <sz val="11"/>
      <color theme="1"/>
      <name val="B Homa"/>
      <charset val="178"/>
    </font>
    <font>
      <b/>
      <sz val="18"/>
      <color theme="1"/>
      <name val="B Homa"/>
      <charset val="178"/>
    </font>
    <font>
      <b/>
      <sz val="20"/>
      <color theme="1"/>
      <name val="B Homa"/>
      <charset val="178"/>
    </font>
    <font>
      <sz val="18"/>
      <color theme="1"/>
      <name val="B Titr"/>
      <charset val="178"/>
    </font>
    <font>
      <b/>
      <sz val="18"/>
      <color theme="1"/>
      <name val="B Nazanin"/>
      <charset val="178"/>
    </font>
    <font>
      <b/>
      <sz val="20"/>
      <color theme="1"/>
      <name val="B Jalal"/>
      <charset val="178"/>
    </font>
    <font>
      <sz val="14"/>
      <name val="Calibri"/>
      <family val="1"/>
      <scheme val="major"/>
    </font>
    <font>
      <b/>
      <sz val="16"/>
      <name val="B Mitra"/>
      <charset val="178"/>
    </font>
    <font>
      <b/>
      <sz val="12"/>
      <color indexed="8"/>
      <name val="B Nazanin"/>
      <charset val="178"/>
    </font>
    <font>
      <b/>
      <sz val="10"/>
      <color indexed="8"/>
      <name val="B Titr"/>
      <charset val="178"/>
    </font>
    <font>
      <b/>
      <sz val="14"/>
      <color indexed="8"/>
      <name val="B Titr"/>
      <charset val="178"/>
    </font>
    <font>
      <b/>
      <sz val="17"/>
      <color theme="1"/>
      <name val="B Nazanin"/>
      <charset val="178"/>
    </font>
    <font>
      <b/>
      <sz val="14"/>
      <color indexed="8"/>
      <name val="B Homa"/>
      <charset val="178"/>
    </font>
    <font>
      <b/>
      <sz val="16"/>
      <color indexed="8"/>
      <name val="B Homa"/>
      <charset val="178"/>
    </font>
    <font>
      <b/>
      <sz val="28"/>
      <name val="B Nazanin Outline"/>
      <charset val="178"/>
    </font>
    <font>
      <b/>
      <sz val="11"/>
      <color theme="1"/>
      <name val="B Nazanin"/>
      <charset val="178"/>
    </font>
    <font>
      <b/>
      <sz val="13"/>
      <name val="B Nazanin"/>
      <charset val="178"/>
    </font>
    <font>
      <sz val="16"/>
      <name val="B Koodak"/>
      <charset val="178"/>
    </font>
    <font>
      <b/>
      <sz val="12"/>
      <name val="Calibri"/>
      <family val="2"/>
      <scheme val="major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14"/>
      <color rgb="FFFF0000"/>
      <name val="B Mitra"/>
      <charset val="178"/>
    </font>
    <font>
      <sz val="13"/>
      <color rgb="FFFF0000"/>
      <name val="B Mitra"/>
      <charset val="178"/>
    </font>
    <font>
      <b/>
      <sz val="13"/>
      <name val="B Titr"/>
      <charset val="178"/>
    </font>
    <font>
      <b/>
      <sz val="11"/>
      <name val="B Titr"/>
      <charset val="178"/>
    </font>
    <font>
      <b/>
      <sz val="11"/>
      <color rgb="FF00B0F0"/>
      <name val="B Koodak"/>
      <charset val="178"/>
    </font>
    <font>
      <sz val="11"/>
      <color rgb="FF00B0F0"/>
      <name val="B Koodak"/>
      <charset val="178"/>
    </font>
    <font>
      <b/>
      <sz val="12"/>
      <name val="Constantia"/>
      <family val="2"/>
      <scheme val="minor"/>
    </font>
    <font>
      <sz val="11"/>
      <color rgb="FFFF0000"/>
      <name val="B Koodak"/>
      <charset val="178"/>
    </font>
    <font>
      <b/>
      <sz val="12"/>
      <color rgb="FFFF0000"/>
      <name val="B Titr"/>
      <charset val="178"/>
    </font>
    <font>
      <b/>
      <sz val="12"/>
      <color theme="3" tint="0.39997558519241921"/>
      <name val="B Titr"/>
      <charset val="178"/>
    </font>
    <font>
      <b/>
      <sz val="18"/>
      <color theme="1"/>
      <name val="Agency FB"/>
      <family val="2"/>
    </font>
    <font>
      <b/>
      <sz val="20"/>
      <color theme="1"/>
      <name val="B Arshia"/>
      <charset val="178"/>
    </font>
    <font>
      <b/>
      <sz val="14"/>
      <color rgb="FF00B050"/>
      <name val="B Titr"/>
      <charset val="178"/>
    </font>
    <font>
      <b/>
      <sz val="8"/>
      <color indexed="8"/>
      <name val="B Titr"/>
      <charset val="178"/>
    </font>
    <font>
      <b/>
      <sz val="14"/>
      <color rgb="FFFF0000"/>
      <name val="B Koodak"/>
      <charset val="178"/>
    </font>
    <font>
      <b/>
      <sz val="14"/>
      <color rgb="FF00B050"/>
      <name val="B Koodak"/>
      <charset val="178"/>
    </font>
    <font>
      <b/>
      <sz val="14"/>
      <color rgb="FF0070C0"/>
      <name val="B Koodak"/>
      <charset val="178"/>
    </font>
    <font>
      <b/>
      <sz val="16"/>
      <color rgb="FF0070C0"/>
      <name val="B Koodak"/>
      <charset val="178"/>
    </font>
    <font>
      <b/>
      <sz val="14"/>
      <color theme="7" tint="-0.499984740745262"/>
      <name val="B Koodak"/>
      <charset val="178"/>
    </font>
    <font>
      <b/>
      <sz val="22"/>
      <name val="Calibri"/>
      <family val="1"/>
      <scheme val="major"/>
    </font>
    <font>
      <b/>
      <sz val="12"/>
      <color rgb="FF00B0F0"/>
      <name val="B Nazanin"/>
      <charset val="178"/>
    </font>
    <font>
      <b/>
      <sz val="18"/>
      <name val="B Nazanin"/>
      <charset val="178"/>
    </font>
    <font>
      <b/>
      <sz val="14"/>
      <color rgb="FFFF0000"/>
      <name val="B Zar"/>
      <charset val="178"/>
    </font>
    <font>
      <b/>
      <sz val="14"/>
      <color theme="3" tint="0.39997558519241921"/>
      <name val="B Koodak"/>
      <charset val="178"/>
    </font>
    <font>
      <b/>
      <sz val="14"/>
      <color rgb="FFFFFF00"/>
      <name val="B Nazanin"/>
      <charset val="178"/>
    </font>
    <font>
      <b/>
      <sz val="14"/>
      <color theme="0"/>
      <name val="B Nazanin"/>
      <charset val="178"/>
    </font>
    <font>
      <b/>
      <sz val="26"/>
      <color theme="2" tint="-0.499984740745262"/>
      <name val="B Homa"/>
      <charset val="178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163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indexed="64"/>
      </right>
      <top/>
      <bottom style="thin">
        <color theme="0"/>
      </bottom>
      <diagonal/>
    </border>
    <border>
      <left style="thick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indexed="64"/>
      </left>
      <right/>
      <top/>
      <bottom style="thin">
        <color theme="0"/>
      </bottom>
      <diagonal/>
    </border>
    <border>
      <left style="thick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ck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ck">
        <color indexed="64"/>
      </right>
      <top style="thin">
        <color theme="0"/>
      </top>
      <bottom/>
      <diagonal/>
    </border>
    <border>
      <left style="thick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ck">
        <color indexed="64"/>
      </bottom>
      <diagonal/>
    </border>
    <border>
      <left/>
      <right style="thin">
        <color theme="0"/>
      </right>
      <top/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theme="0"/>
      </bottom>
      <diagonal/>
    </border>
    <border>
      <left/>
      <right style="medium">
        <color indexed="64"/>
      </right>
      <top style="thick">
        <color indexed="64"/>
      </top>
      <bottom style="thin">
        <color theme="0"/>
      </bottom>
      <diagonal/>
    </border>
    <border>
      <left style="medium">
        <color indexed="64"/>
      </left>
      <right/>
      <top style="thick">
        <color indexed="64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2">
    <xf numFmtId="0" fontId="0" fillId="0" borderId="0"/>
    <xf numFmtId="0" fontId="20" fillId="0" borderId="0"/>
    <xf numFmtId="0" fontId="1" fillId="0" borderId="0"/>
    <xf numFmtId="0" fontId="2" fillId="0" borderId="0"/>
    <xf numFmtId="0" fontId="27" fillId="0" borderId="0"/>
    <xf numFmtId="0" fontId="30" fillId="6" borderId="0" applyNumberFormat="0" applyBorder="0" applyAlignment="0" applyProtection="0"/>
    <xf numFmtId="43" fontId="2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0" fontId="1" fillId="0" borderId="0"/>
    <xf numFmtId="0" fontId="67" fillId="11" borderId="0" applyNumberFormat="0" applyBorder="0" applyAlignment="0" applyProtection="0"/>
  </cellStyleXfs>
  <cellXfs count="1078">
    <xf numFmtId="0" fontId="0" fillId="0" borderId="0" xfId="0"/>
    <xf numFmtId="0" fontId="0" fillId="0" borderId="0" xfId="0" applyProtection="1"/>
    <xf numFmtId="0" fontId="8" fillId="0" borderId="0" xfId="0" applyFont="1" applyProtection="1"/>
    <xf numFmtId="0" fontId="9" fillId="0" borderId="0" xfId="0" applyFont="1" applyProtection="1"/>
    <xf numFmtId="0" fontId="10" fillId="0" borderId="0" xfId="0" applyFont="1" applyProtection="1"/>
    <xf numFmtId="0" fontId="2" fillId="0" borderId="0" xfId="0" applyFont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Protection="1"/>
    <xf numFmtId="0" fontId="2" fillId="0" borderId="0" xfId="0" applyFont="1" applyBorder="1" applyProtection="1"/>
    <xf numFmtId="3" fontId="8" fillId="0" borderId="0" xfId="0" applyNumberFormat="1" applyFont="1"/>
    <xf numFmtId="0" fontId="9" fillId="0" borderId="0" xfId="0" applyFont="1" applyBorder="1" applyAlignment="1" applyProtection="1">
      <alignment readingOrder="2"/>
    </xf>
    <xf numFmtId="0" fontId="9" fillId="0" borderId="4" xfId="0" applyFont="1" applyBorder="1" applyProtection="1"/>
    <xf numFmtId="0" fontId="9" fillId="0" borderId="6" xfId="0" applyFont="1" applyBorder="1" applyProtection="1"/>
    <xf numFmtId="0" fontId="13" fillId="0" borderId="0" xfId="0" applyFont="1" applyProtection="1"/>
    <xf numFmtId="0" fontId="13" fillId="0" borderId="7" xfId="0" applyFont="1" applyBorder="1" applyAlignment="1">
      <alignment horizontal="center" vertical="center" readingOrder="2"/>
    </xf>
    <xf numFmtId="164" fontId="13" fillId="0" borderId="7" xfId="0" applyNumberFormat="1" applyFont="1" applyBorder="1" applyAlignment="1">
      <alignment horizontal="center" vertical="center" readingOrder="2"/>
    </xf>
    <xf numFmtId="3" fontId="9" fillId="0" borderId="0" xfId="0" applyNumberFormat="1" applyFont="1" applyBorder="1" applyProtection="1"/>
    <xf numFmtId="3" fontId="9" fillId="0" borderId="6" xfId="0" applyNumberFormat="1" applyFont="1" applyBorder="1" applyProtection="1"/>
    <xf numFmtId="0" fontId="16" fillId="0" borderId="0" xfId="0" applyFont="1" applyBorder="1" applyAlignment="1" applyProtection="1">
      <alignment horizontal="right" vertical="center"/>
    </xf>
    <xf numFmtId="0" fontId="17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3" fontId="13" fillId="0" borderId="7" xfId="0" applyNumberFormat="1" applyFont="1" applyBorder="1" applyAlignment="1">
      <alignment horizontal="center" vertical="center" readingOrder="2"/>
    </xf>
    <xf numFmtId="3" fontId="13" fillId="0" borderId="7" xfId="0" applyNumberFormat="1" applyFont="1" applyBorder="1" applyAlignment="1">
      <alignment horizontal="center" readingOrder="2"/>
    </xf>
    <xf numFmtId="0" fontId="13" fillId="0" borderId="7" xfId="0" applyFont="1" applyBorder="1" applyAlignment="1">
      <alignment horizontal="center" readingOrder="2"/>
    </xf>
    <xf numFmtId="164" fontId="13" fillId="0" borderId="7" xfId="0" applyNumberFormat="1" applyFont="1" applyBorder="1" applyAlignment="1">
      <alignment horizontal="center" readingOrder="2"/>
    </xf>
    <xf numFmtId="0" fontId="13" fillId="3" borderId="7" xfId="2" applyFont="1" applyFill="1" applyBorder="1" applyAlignment="1">
      <alignment horizontal="center" readingOrder="2"/>
    </xf>
    <xf numFmtId="0" fontId="9" fillId="3" borderId="7" xfId="2" applyFont="1" applyFill="1" applyBorder="1" applyAlignment="1">
      <alignment horizontal="center" readingOrder="2"/>
    </xf>
    <xf numFmtId="0" fontId="9" fillId="3" borderId="7" xfId="0" applyFont="1" applyFill="1" applyBorder="1" applyAlignment="1">
      <alignment horizontal="center" readingOrder="2"/>
    </xf>
    <xf numFmtId="0" fontId="9" fillId="3" borderId="7" xfId="2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 readingOrder="2"/>
    </xf>
    <xf numFmtId="3" fontId="0" fillId="0" borderId="0" xfId="0" applyNumberFormat="1" applyProtection="1"/>
    <xf numFmtId="3" fontId="7" fillId="2" borderId="0" xfId="0" applyNumberFormat="1" applyFont="1" applyFill="1" applyProtection="1"/>
    <xf numFmtId="3" fontId="9" fillId="0" borderId="0" xfId="0" applyNumberFormat="1" applyFont="1" applyBorder="1" applyAlignment="1" applyProtection="1">
      <alignment horizontal="center" vertical="center"/>
    </xf>
    <xf numFmtId="3" fontId="2" fillId="0" borderId="0" xfId="0" applyNumberFormat="1" applyFont="1" applyProtection="1"/>
    <xf numFmtId="0" fontId="0" fillId="0" borderId="0" xfId="0" applyAlignment="1">
      <alignment horizontal="center" vertical="center"/>
    </xf>
    <xf numFmtId="167" fontId="0" fillId="0" borderId="0" xfId="9" applyNumberFormat="1" applyFont="1" applyAlignment="1">
      <alignment horizontal="center" vertical="center"/>
    </xf>
    <xf numFmtId="49" fontId="25" fillId="3" borderId="7" xfId="8" applyNumberFormat="1" applyFont="1" applyFill="1" applyBorder="1" applyAlignment="1">
      <alignment horizontal="center" vertical="center"/>
    </xf>
    <xf numFmtId="3" fontId="25" fillId="3" borderId="7" xfId="8" applyNumberFormat="1" applyFont="1" applyFill="1" applyBorder="1" applyAlignment="1">
      <alignment horizontal="center" vertical="center"/>
    </xf>
    <xf numFmtId="3" fontId="34" fillId="3" borderId="7" xfId="8" applyNumberFormat="1" applyFont="1" applyFill="1" applyBorder="1" applyAlignment="1">
      <alignment horizontal="center" vertical="center"/>
    </xf>
    <xf numFmtId="168" fontId="25" fillId="3" borderId="7" xfId="6" applyNumberFormat="1" applyFont="1" applyFill="1" applyBorder="1" applyAlignment="1">
      <alignment horizontal="center" vertical="center"/>
    </xf>
    <xf numFmtId="168" fontId="24" fillId="3" borderId="7" xfId="6" applyNumberFormat="1" applyFont="1" applyFill="1" applyBorder="1" applyAlignment="1">
      <alignment horizontal="center" vertical="center"/>
    </xf>
    <xf numFmtId="3" fontId="24" fillId="7" borderId="7" xfId="8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4" fillId="3" borderId="7" xfId="8" applyFont="1" applyFill="1" applyBorder="1" applyAlignment="1">
      <alignment horizontal="center" vertical="center"/>
    </xf>
    <xf numFmtId="0" fontId="35" fillId="0" borderId="0" xfId="0" applyFont="1"/>
    <xf numFmtId="0" fontId="31" fillId="7" borderId="20" xfId="8" applyFill="1" applyBorder="1" applyAlignment="1">
      <alignment vertical="center" wrapText="1"/>
    </xf>
    <xf numFmtId="0" fontId="10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3" borderId="0" xfId="0" applyFont="1" applyFill="1" applyProtection="1"/>
    <xf numFmtId="0" fontId="9" fillId="0" borderId="6" xfId="0" applyFont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right" indent="1"/>
    </xf>
    <xf numFmtId="0" fontId="33" fillId="0" borderId="0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readingOrder="2"/>
    </xf>
    <xf numFmtId="164" fontId="12" fillId="0" borderId="7" xfId="0" applyNumberFormat="1" applyFont="1" applyBorder="1" applyAlignment="1">
      <alignment horizontal="center" vertical="center" readingOrder="2"/>
    </xf>
    <xf numFmtId="164" fontId="12" fillId="0" borderId="7" xfId="0" applyNumberFormat="1" applyFont="1" applyBorder="1" applyAlignment="1">
      <alignment horizontal="center" readingOrder="2"/>
    </xf>
    <xf numFmtId="0" fontId="44" fillId="0" borderId="0" xfId="0" applyFont="1"/>
    <xf numFmtId="3" fontId="0" fillId="0" borderId="0" xfId="0" applyNumberFormat="1"/>
    <xf numFmtId="0" fontId="1" fillId="0" borderId="0" xfId="0" applyFont="1"/>
    <xf numFmtId="0" fontId="0" fillId="0" borderId="0" xfId="0" applyBorder="1"/>
    <xf numFmtId="0" fontId="9" fillId="0" borderId="0" xfId="0" applyFont="1" applyBorder="1" applyAlignment="1" applyProtection="1">
      <alignment horizontal="center"/>
    </xf>
    <xf numFmtId="0" fontId="9" fillId="0" borderId="4" xfId="0" applyFont="1" applyBorder="1" applyAlignment="1" applyProtection="1">
      <alignment horizontal="center"/>
    </xf>
    <xf numFmtId="0" fontId="62" fillId="0" borderId="0" xfId="0" applyFont="1" applyAlignment="1" applyProtection="1"/>
    <xf numFmtId="0" fontId="62" fillId="0" borderId="0" xfId="0" applyFont="1" applyAlignment="1" applyProtection="1">
      <alignment horizontal="center"/>
    </xf>
    <xf numFmtId="0" fontId="62" fillId="0" borderId="0" xfId="0" applyFont="1" applyAlignment="1" applyProtection="1">
      <alignment horizontal="center" vertical="center"/>
    </xf>
    <xf numFmtId="0" fontId="9" fillId="0" borderId="33" xfId="0" applyFont="1" applyBorder="1" applyProtection="1"/>
    <xf numFmtId="0" fontId="9" fillId="0" borderId="49" xfId="0" applyFont="1" applyBorder="1" applyProtection="1"/>
    <xf numFmtId="0" fontId="9" fillId="0" borderId="50" xfId="0" applyFont="1" applyBorder="1" applyProtection="1"/>
    <xf numFmtId="3" fontId="9" fillId="9" borderId="0" xfId="0" applyNumberFormat="1" applyFont="1" applyFill="1" applyBorder="1" applyProtection="1"/>
    <xf numFmtId="0" fontId="9" fillId="9" borderId="0" xfId="0" applyFont="1" applyFill="1" applyBorder="1" applyProtection="1"/>
    <xf numFmtId="0" fontId="33" fillId="9" borderId="0" xfId="0" applyFont="1" applyFill="1" applyBorder="1" applyAlignment="1" applyProtection="1">
      <alignment horizontal="center"/>
    </xf>
    <xf numFmtId="0" fontId="9" fillId="9" borderId="33" xfId="0" applyFont="1" applyFill="1" applyBorder="1" applyProtection="1"/>
    <xf numFmtId="0" fontId="24" fillId="3" borderId="10" xfId="8" applyFont="1" applyFill="1" applyBorder="1" applyAlignment="1">
      <alignment horizontal="right" vertical="center"/>
    </xf>
    <xf numFmtId="0" fontId="25" fillId="3" borderId="20" xfId="8" applyFont="1" applyFill="1" applyBorder="1" applyAlignment="1">
      <alignment horizontal="right" vertical="center"/>
    </xf>
    <xf numFmtId="3" fontId="24" fillId="7" borderId="7" xfId="8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3" fontId="65" fillId="3" borderId="0" xfId="0" applyNumberFormat="1" applyFont="1" applyFill="1"/>
    <xf numFmtId="0" fontId="66" fillId="0" borderId="0" xfId="0" applyFont="1"/>
    <xf numFmtId="9" fontId="66" fillId="0" borderId="0" xfId="0" applyNumberFormat="1" applyFont="1"/>
    <xf numFmtId="169" fontId="66" fillId="0" borderId="0" xfId="0" applyNumberFormat="1" applyFont="1"/>
    <xf numFmtId="1" fontId="66" fillId="0" borderId="0" xfId="0" applyNumberFormat="1" applyFont="1"/>
    <xf numFmtId="1" fontId="12" fillId="4" borderId="7" xfId="2" applyNumberFormat="1" applyFont="1" applyFill="1" applyBorder="1" applyAlignment="1">
      <alignment horizontal="center" vertical="center" textRotation="90" readingOrder="2"/>
    </xf>
    <xf numFmtId="0" fontId="12" fillId="4" borderId="7" xfId="2" applyFont="1" applyFill="1" applyBorder="1" applyAlignment="1">
      <alignment horizontal="center" vertical="center" readingOrder="2"/>
    </xf>
    <xf numFmtId="1" fontId="12" fillId="4" borderId="7" xfId="2" applyNumberFormat="1" applyFont="1" applyFill="1" applyBorder="1" applyAlignment="1">
      <alignment horizontal="center" vertical="center" readingOrder="2"/>
    </xf>
    <xf numFmtId="3" fontId="12" fillId="4" borderId="7" xfId="2" applyNumberFormat="1" applyFont="1" applyFill="1" applyBorder="1" applyAlignment="1">
      <alignment horizontal="center" vertical="center" readingOrder="2"/>
    </xf>
    <xf numFmtId="1" fontId="9" fillId="3" borderId="7" xfId="2" applyNumberFormat="1" applyFont="1" applyFill="1" applyBorder="1" applyAlignment="1">
      <alignment horizontal="center" vertical="center" readingOrder="2"/>
    </xf>
    <xf numFmtId="0" fontId="21" fillId="3" borderId="7" xfId="1" applyFont="1" applyFill="1" applyBorder="1" applyAlignment="1">
      <alignment horizontal="center"/>
    </xf>
    <xf numFmtId="3" fontId="9" fillId="3" borderId="7" xfId="2" applyNumberFormat="1" applyFont="1" applyFill="1" applyBorder="1" applyAlignment="1">
      <alignment horizontal="center" readingOrder="2"/>
    </xf>
    <xf numFmtId="0" fontId="9" fillId="3" borderId="7" xfId="2" applyFont="1" applyFill="1" applyBorder="1" applyAlignment="1">
      <alignment horizontal="center" vertical="center" readingOrder="2"/>
    </xf>
    <xf numFmtId="1" fontId="9" fillId="3" borderId="7" xfId="0" applyNumberFormat="1" applyFont="1" applyFill="1" applyBorder="1" applyAlignment="1">
      <alignment horizontal="center" vertical="center" readingOrder="2"/>
    </xf>
    <xf numFmtId="164" fontId="12" fillId="3" borderId="7" xfId="2" applyNumberFormat="1" applyFont="1" applyFill="1" applyBorder="1" applyAlignment="1">
      <alignment horizontal="center" vertical="center" readingOrder="2"/>
    </xf>
    <xf numFmtId="3" fontId="14" fillId="3" borderId="7" xfId="2" applyNumberFormat="1" applyFont="1" applyFill="1" applyBorder="1" applyAlignment="1">
      <alignment horizontal="center" vertical="center" readingOrder="2"/>
    </xf>
    <xf numFmtId="3" fontId="9" fillId="3" borderId="7" xfId="2" applyNumberFormat="1" applyFont="1" applyFill="1" applyBorder="1" applyAlignment="1">
      <alignment horizontal="center" vertical="center" readingOrder="2"/>
    </xf>
    <xf numFmtId="3" fontId="9" fillId="3" borderId="7" xfId="0" applyNumberFormat="1" applyFont="1" applyFill="1" applyBorder="1" applyAlignment="1">
      <alignment horizontal="center" vertical="center" readingOrder="2"/>
    </xf>
    <xf numFmtId="0" fontId="9" fillId="3" borderId="7" xfId="0" applyFont="1" applyFill="1" applyBorder="1" applyAlignment="1">
      <alignment horizontal="center" vertical="center" readingOrder="2"/>
    </xf>
    <xf numFmtId="3" fontId="9" fillId="3" borderId="7" xfId="0" applyNumberFormat="1" applyFont="1" applyFill="1" applyBorder="1" applyAlignment="1">
      <alignment horizontal="center" readingOrder="2"/>
    </xf>
    <xf numFmtId="164" fontId="9" fillId="3" borderId="7" xfId="0" applyNumberFormat="1" applyFont="1" applyFill="1" applyBorder="1" applyAlignment="1">
      <alignment horizontal="center" vertical="center" readingOrder="2"/>
    </xf>
    <xf numFmtId="164" fontId="9" fillId="3" borderId="7" xfId="2" applyNumberFormat="1" applyFont="1" applyFill="1" applyBorder="1" applyAlignment="1">
      <alignment horizontal="center" vertical="center" readingOrder="2"/>
    </xf>
    <xf numFmtId="49" fontId="9" fillId="3" borderId="7" xfId="2" applyNumberFormat="1" applyFont="1" applyFill="1" applyBorder="1" applyAlignment="1">
      <alignment horizontal="center" vertical="center" readingOrder="2"/>
    </xf>
    <xf numFmtId="164" fontId="12" fillId="3" borderId="7" xfId="0" applyNumberFormat="1" applyFont="1" applyFill="1" applyBorder="1" applyAlignment="1">
      <alignment horizontal="center" vertical="center" readingOrder="2"/>
    </xf>
    <xf numFmtId="0" fontId="12" fillId="3" borderId="7" xfId="0" applyFont="1" applyFill="1" applyBorder="1" applyAlignment="1">
      <alignment horizontal="center" vertical="center" readingOrder="2"/>
    </xf>
    <xf numFmtId="3" fontId="9" fillId="3" borderId="7" xfId="2" applyNumberFormat="1" applyFont="1" applyFill="1" applyBorder="1" applyAlignment="1">
      <alignment horizontal="center" vertical="center"/>
    </xf>
    <xf numFmtId="3" fontId="9" fillId="3" borderId="7" xfId="2" applyNumberFormat="1" applyFont="1" applyFill="1" applyBorder="1" applyAlignment="1">
      <alignment horizontal="center"/>
    </xf>
    <xf numFmtId="0" fontId="9" fillId="3" borderId="7" xfId="2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3" fontId="9" fillId="3" borderId="7" xfId="0" applyNumberFormat="1" applyFont="1" applyFill="1" applyBorder="1" applyAlignment="1">
      <alignment horizontal="center" vertical="center"/>
    </xf>
    <xf numFmtId="49" fontId="9" fillId="3" borderId="7" xfId="0" applyNumberFormat="1" applyFont="1" applyFill="1" applyBorder="1" applyAlignment="1">
      <alignment horizontal="center" vertical="center" readingOrder="2"/>
    </xf>
    <xf numFmtId="3" fontId="9" fillId="3" borderId="7" xfId="0" quotePrefix="1" applyNumberFormat="1" applyFont="1" applyFill="1" applyBorder="1" applyAlignment="1">
      <alignment horizontal="center" vertical="center" readingOrder="2"/>
    </xf>
    <xf numFmtId="3" fontId="14" fillId="3" borderId="7" xfId="0" applyNumberFormat="1" applyFont="1" applyFill="1" applyBorder="1" applyAlignment="1">
      <alignment horizontal="center" vertical="center" readingOrder="2"/>
    </xf>
    <xf numFmtId="0" fontId="13" fillId="3" borderId="7" xfId="0" applyFont="1" applyFill="1" applyBorder="1" applyAlignment="1">
      <alignment horizontal="center" vertical="center" readingOrder="2"/>
    </xf>
    <xf numFmtId="3" fontId="13" fillId="3" borderId="7" xfId="0" applyNumberFormat="1" applyFont="1" applyFill="1" applyBorder="1" applyAlignment="1">
      <alignment horizontal="center" vertical="center" readingOrder="2"/>
    </xf>
    <xf numFmtId="3" fontId="13" fillId="3" borderId="7" xfId="0" applyNumberFormat="1" applyFont="1" applyFill="1" applyBorder="1" applyAlignment="1">
      <alignment horizontal="center" readingOrder="2"/>
    </xf>
    <xf numFmtId="164" fontId="13" fillId="3" borderId="7" xfId="0" applyNumberFormat="1" applyFont="1" applyFill="1" applyBorder="1" applyAlignment="1">
      <alignment horizontal="center" vertical="center" readingOrder="2"/>
    </xf>
    <xf numFmtId="3" fontId="25" fillId="7" borderId="7" xfId="8" applyNumberFormat="1" applyFont="1" applyFill="1" applyBorder="1" applyAlignment="1">
      <alignment horizontal="center" vertical="center"/>
    </xf>
    <xf numFmtId="0" fontId="25" fillId="7" borderId="7" xfId="8" applyNumberFormat="1" applyFont="1" applyFill="1" applyBorder="1" applyAlignment="1">
      <alignment horizontal="center" vertical="center"/>
    </xf>
    <xf numFmtId="0" fontId="0" fillId="0" borderId="0" xfId="0" applyAlignment="1"/>
    <xf numFmtId="3" fontId="22" fillId="3" borderId="7" xfId="1" applyNumberFormat="1" applyFont="1" applyFill="1" applyBorder="1" applyAlignment="1">
      <alignment horizontal="center" vertical="center"/>
    </xf>
    <xf numFmtId="3" fontId="22" fillId="3" borderId="7" xfId="1" applyNumberFormat="1" applyFont="1" applyFill="1" applyBorder="1" applyAlignment="1">
      <alignment horizontal="right" vertical="center"/>
    </xf>
    <xf numFmtId="3" fontId="25" fillId="0" borderId="7" xfId="10" applyNumberFormat="1" applyFont="1" applyBorder="1" applyAlignment="1">
      <alignment horizontal="center"/>
    </xf>
    <xf numFmtId="3" fontId="22" fillId="10" borderId="39" xfId="1" applyNumberFormat="1" applyFont="1" applyFill="1" applyBorder="1" applyAlignment="1">
      <alignment horizontal="center" vertical="center"/>
    </xf>
    <xf numFmtId="3" fontId="22" fillId="3" borderId="7" xfId="10" applyNumberFormat="1" applyFont="1" applyFill="1" applyBorder="1" applyAlignment="1">
      <alignment horizontal="right" vertical="center"/>
    </xf>
    <xf numFmtId="3" fontId="0" fillId="0" borderId="7" xfId="0" applyNumberFormat="1" applyBorder="1"/>
    <xf numFmtId="3" fontId="0" fillId="10" borderId="7" xfId="0" applyNumberFormat="1" applyFill="1" applyBorder="1"/>
    <xf numFmtId="9" fontId="71" fillId="0" borderId="0" xfId="0" applyNumberFormat="1" applyFont="1" applyAlignment="1">
      <alignment horizontal="center" vertical="center"/>
    </xf>
    <xf numFmtId="166" fontId="22" fillId="3" borderId="7" xfId="1" applyNumberFormat="1" applyFont="1" applyFill="1" applyBorder="1" applyAlignment="1">
      <alignment horizontal="center" vertical="center"/>
    </xf>
    <xf numFmtId="166" fontId="23" fillId="3" borderId="7" xfId="10" applyNumberFormat="1" applyFont="1" applyFill="1" applyBorder="1" applyAlignment="1">
      <alignment horizontal="center" vertical="center"/>
    </xf>
    <xf numFmtId="166" fontId="22" fillId="3" borderId="7" xfId="10" applyNumberFormat="1" applyFont="1" applyFill="1" applyBorder="1" applyAlignment="1">
      <alignment horizontal="center" vertical="center"/>
    </xf>
    <xf numFmtId="3" fontId="0" fillId="0" borderId="7" xfId="0" applyNumberFormat="1" applyBorder="1" applyAlignment="1">
      <alignment horizontal="center"/>
    </xf>
    <xf numFmtId="166" fontId="74" fillId="0" borderId="7" xfId="0" applyNumberFormat="1" applyFont="1" applyBorder="1"/>
    <xf numFmtId="166" fontId="0" fillId="0" borderId="7" xfId="0" applyNumberFormat="1" applyBorder="1"/>
    <xf numFmtId="169" fontId="25" fillId="7" borderId="7" xfId="8" applyNumberFormat="1" applyFont="1" applyFill="1" applyBorder="1" applyAlignment="1">
      <alignment horizontal="center" vertical="center"/>
    </xf>
    <xf numFmtId="169" fontId="0" fillId="0" borderId="0" xfId="0" applyNumberFormat="1"/>
    <xf numFmtId="3" fontId="25" fillId="3" borderId="9" xfId="8" applyNumberFormat="1" applyFont="1" applyFill="1" applyBorder="1" applyAlignment="1">
      <alignment horizontal="center" vertical="center"/>
    </xf>
    <xf numFmtId="168" fontId="24" fillId="3" borderId="9" xfId="6" applyNumberFormat="1" applyFont="1" applyFill="1" applyBorder="1" applyAlignment="1">
      <alignment horizontal="center" vertical="center"/>
    </xf>
    <xf numFmtId="0" fontId="24" fillId="3" borderId="9" xfId="8" applyFont="1" applyFill="1" applyBorder="1" applyAlignment="1">
      <alignment horizontal="center" vertical="center"/>
    </xf>
    <xf numFmtId="169" fontId="25" fillId="3" borderId="9" xfId="8" applyNumberFormat="1" applyFont="1" applyFill="1" applyBorder="1" applyAlignment="1">
      <alignment horizontal="center" vertical="center"/>
    </xf>
    <xf numFmtId="0" fontId="25" fillId="3" borderId="9" xfId="8" applyNumberFormat="1" applyFont="1" applyFill="1" applyBorder="1" applyAlignment="1">
      <alignment horizontal="center" vertical="center"/>
    </xf>
    <xf numFmtId="0" fontId="36" fillId="4" borderId="44" xfId="8" applyFont="1" applyFill="1" applyBorder="1" applyAlignment="1">
      <alignment horizontal="center" vertical="center" wrapText="1"/>
    </xf>
    <xf numFmtId="3" fontId="34" fillId="3" borderId="9" xfId="8" applyNumberFormat="1" applyFont="1" applyFill="1" applyBorder="1" applyAlignment="1">
      <alignment horizontal="center" vertical="center"/>
    </xf>
    <xf numFmtId="3" fontId="36" fillId="4" borderId="38" xfId="8" applyNumberFormat="1" applyFont="1" applyFill="1" applyBorder="1" applyAlignment="1">
      <alignment horizontal="center" vertical="center" wrapText="1"/>
    </xf>
    <xf numFmtId="49" fontId="36" fillId="4" borderId="53" xfId="8" applyNumberFormat="1" applyFont="1" applyFill="1" applyBorder="1" applyAlignment="1">
      <alignment horizontal="center" vertical="center" wrapText="1"/>
    </xf>
    <xf numFmtId="169" fontId="36" fillId="4" borderId="44" xfId="8" applyNumberFormat="1" applyFont="1" applyFill="1" applyBorder="1" applyAlignment="1">
      <alignment horizontal="center" vertical="center" wrapText="1"/>
    </xf>
    <xf numFmtId="169" fontId="36" fillId="4" borderId="53" xfId="8" applyNumberFormat="1" applyFont="1" applyFill="1" applyBorder="1" applyAlignment="1">
      <alignment horizontal="center" vertical="center" wrapText="1"/>
    </xf>
    <xf numFmtId="49" fontId="36" fillId="4" borderId="44" xfId="8" applyNumberFormat="1" applyFont="1" applyFill="1" applyBorder="1" applyAlignment="1">
      <alignment horizontal="center" vertical="center" wrapText="1"/>
    </xf>
    <xf numFmtId="0" fontId="36" fillId="4" borderId="54" xfId="8" applyFont="1" applyFill="1" applyBorder="1" applyAlignment="1">
      <alignment horizontal="center" vertical="center" wrapText="1"/>
    </xf>
    <xf numFmtId="0" fontId="36" fillId="4" borderId="53" xfId="8" applyFont="1" applyFill="1" applyBorder="1" applyAlignment="1">
      <alignment horizontal="center" vertical="center" wrapText="1"/>
    </xf>
    <xf numFmtId="3" fontId="36" fillId="4" borderId="44" xfId="8" applyNumberFormat="1" applyFont="1" applyFill="1" applyBorder="1" applyAlignment="1">
      <alignment horizontal="center" vertical="center" wrapText="1"/>
    </xf>
    <xf numFmtId="168" fontId="36" fillId="4" borderId="53" xfId="7" applyNumberFormat="1" applyFont="1" applyFill="1" applyBorder="1" applyAlignment="1">
      <alignment horizontal="center" vertical="center" wrapText="1"/>
    </xf>
    <xf numFmtId="168" fontId="36" fillId="4" borderId="44" xfId="7" applyNumberFormat="1" applyFont="1" applyFill="1" applyBorder="1" applyAlignment="1">
      <alignment horizontal="center" vertical="center" wrapText="1"/>
    </xf>
    <xf numFmtId="3" fontId="36" fillId="4" borderId="53" xfId="8" applyNumberFormat="1" applyFont="1" applyFill="1" applyBorder="1" applyAlignment="1">
      <alignment horizontal="center" vertical="center" wrapText="1"/>
    </xf>
    <xf numFmtId="3" fontId="36" fillId="4" borderId="54" xfId="8" applyNumberFormat="1" applyFont="1" applyFill="1" applyBorder="1" applyAlignment="1">
      <alignment horizontal="center" vertical="center" wrapText="1"/>
    </xf>
    <xf numFmtId="168" fontId="36" fillId="4" borderId="44" xfId="6" applyNumberFormat="1" applyFont="1" applyFill="1" applyBorder="1" applyAlignment="1">
      <alignment horizontal="center" vertical="center" wrapText="1"/>
    </xf>
    <xf numFmtId="168" fontId="26" fillId="4" borderId="53" xfId="6" applyNumberFormat="1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 readingOrder="2"/>
    </xf>
    <xf numFmtId="0" fontId="9" fillId="0" borderId="7" xfId="0" applyFont="1" applyBorder="1" applyAlignment="1">
      <alignment horizontal="center" readingOrder="2"/>
    </xf>
    <xf numFmtId="1" fontId="9" fillId="4" borderId="7" xfId="2" applyNumberFormat="1" applyFont="1" applyFill="1" applyBorder="1" applyAlignment="1">
      <alignment horizontal="center" vertical="center" readingOrder="2"/>
    </xf>
    <xf numFmtId="0" fontId="76" fillId="3" borderId="7" xfId="2" applyFont="1" applyFill="1" applyBorder="1" applyAlignment="1">
      <alignment horizontal="center" vertical="center" readingOrder="2"/>
    </xf>
    <xf numFmtId="0" fontId="76" fillId="3" borderId="7" xfId="2" applyFont="1" applyFill="1" applyBorder="1" applyAlignment="1">
      <alignment horizontal="center" vertical="center"/>
    </xf>
    <xf numFmtId="0" fontId="76" fillId="3" borderId="7" xfId="0" applyFont="1" applyFill="1" applyBorder="1" applyAlignment="1">
      <alignment horizontal="center" vertical="center" readingOrder="2"/>
    </xf>
    <xf numFmtId="0" fontId="76" fillId="0" borderId="7" xfId="0" applyFont="1" applyBorder="1" applyAlignment="1">
      <alignment horizontal="center" vertical="center" readingOrder="2"/>
    </xf>
    <xf numFmtId="0" fontId="76" fillId="0" borderId="7" xfId="0" applyFont="1" applyBorder="1" applyAlignment="1">
      <alignment horizontal="center" readingOrder="2"/>
    </xf>
    <xf numFmtId="3" fontId="25" fillId="7" borderId="9" xfId="8" applyNumberFormat="1" applyFont="1" applyFill="1" applyBorder="1" applyAlignment="1">
      <alignment horizontal="center" vertical="center"/>
    </xf>
    <xf numFmtId="0" fontId="5" fillId="0" borderId="0" xfId="0" applyFont="1" applyBorder="1" applyAlignment="1" applyProtection="1">
      <alignment vertical="center"/>
    </xf>
    <xf numFmtId="167" fontId="78" fillId="3" borderId="7" xfId="9" applyNumberFormat="1" applyFont="1" applyFill="1" applyBorder="1" applyAlignment="1">
      <alignment horizontal="center" vertical="center"/>
    </xf>
    <xf numFmtId="1" fontId="78" fillId="3" borderId="7" xfId="9" applyNumberFormat="1" applyFont="1" applyFill="1" applyBorder="1" applyAlignment="1">
      <alignment horizontal="center" vertical="center"/>
    </xf>
    <xf numFmtId="0" fontId="5" fillId="4" borderId="7" xfId="3" applyFont="1" applyFill="1" applyBorder="1" applyAlignment="1">
      <alignment horizontal="center" vertical="center"/>
    </xf>
    <xf numFmtId="3" fontId="5" fillId="4" borderId="7" xfId="3" applyNumberFormat="1" applyFont="1" applyFill="1" applyBorder="1" applyAlignment="1">
      <alignment horizontal="center" vertical="center"/>
    </xf>
    <xf numFmtId="0" fontId="14" fillId="3" borderId="7" xfId="0" applyFont="1" applyFill="1" applyBorder="1"/>
    <xf numFmtId="0" fontId="25" fillId="3" borderId="7" xfId="8" applyFont="1" applyFill="1" applyBorder="1" applyAlignment="1">
      <alignment horizontal="center" vertical="center"/>
    </xf>
    <xf numFmtId="3" fontId="13" fillId="3" borderId="7" xfId="3" applyNumberFormat="1" applyFont="1" applyFill="1" applyBorder="1" applyAlignment="1">
      <alignment horizontal="center" vertical="center"/>
    </xf>
    <xf numFmtId="0" fontId="13" fillId="3" borderId="7" xfId="0" applyFont="1" applyFill="1" applyBorder="1"/>
    <xf numFmtId="1" fontId="79" fillId="3" borderId="7" xfId="9" applyNumberFormat="1" applyFont="1" applyFill="1" applyBorder="1" applyAlignment="1">
      <alignment horizontal="center" vertical="center"/>
    </xf>
    <xf numFmtId="0" fontId="13" fillId="3" borderId="7" xfId="3" applyFont="1" applyFill="1" applyBorder="1" applyAlignment="1">
      <alignment horizontal="right" vertical="center"/>
    </xf>
    <xf numFmtId="0" fontId="0" fillId="0" borderId="7" xfId="0" applyBorder="1" applyAlignment="1">
      <alignment horizontal="center" vertical="center"/>
    </xf>
    <xf numFmtId="167" fontId="79" fillId="3" borderId="7" xfId="9" applyNumberFormat="1" applyFont="1" applyFill="1" applyBorder="1" applyAlignment="1">
      <alignment horizontal="center" vertical="center"/>
    </xf>
    <xf numFmtId="0" fontId="79" fillId="3" borderId="7" xfId="0" applyFont="1" applyFill="1" applyBorder="1" applyAlignment="1">
      <alignment horizontal="center" vertical="center"/>
    </xf>
    <xf numFmtId="1" fontId="79" fillId="3" borderId="7" xfId="0" applyNumberFormat="1" applyFont="1" applyFill="1" applyBorder="1" applyAlignment="1">
      <alignment horizontal="center" vertical="center"/>
    </xf>
    <xf numFmtId="0" fontId="13" fillId="3" borderId="7" xfId="3" applyFont="1" applyFill="1" applyBorder="1" applyAlignment="1">
      <alignment horizontal="center" vertical="center"/>
    </xf>
    <xf numFmtId="3" fontId="13" fillId="3" borderId="7" xfId="0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right" vertical="center"/>
    </xf>
    <xf numFmtId="0" fontId="9" fillId="3" borderId="7" xfId="0" applyFont="1" applyFill="1" applyBorder="1" applyAlignment="1">
      <alignment horizontal="right" vertical="center" readingOrder="2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right" vertical="center"/>
    </xf>
    <xf numFmtId="3" fontId="13" fillId="0" borderId="7" xfId="0" applyNumberFormat="1" applyFont="1" applyBorder="1" applyAlignment="1">
      <alignment horizontal="center" vertical="center"/>
    </xf>
    <xf numFmtId="0" fontId="13" fillId="0" borderId="7" xfId="0" applyFont="1" applyBorder="1"/>
    <xf numFmtId="0" fontId="13" fillId="0" borderId="7" xfId="0" applyFont="1" applyBorder="1" applyAlignment="1">
      <alignment horizontal="right"/>
    </xf>
    <xf numFmtId="3" fontId="13" fillId="0" borderId="7" xfId="0" applyNumberFormat="1" applyFont="1" applyBorder="1"/>
    <xf numFmtId="3" fontId="17" fillId="4" borderId="7" xfId="3" applyNumberFormat="1" applyFont="1" applyFill="1" applyBorder="1" applyAlignment="1">
      <alignment horizontal="center" vertical="center"/>
    </xf>
    <xf numFmtId="167" fontId="39" fillId="3" borderId="79" xfId="9" applyNumberFormat="1" applyFont="1" applyFill="1" applyBorder="1" applyAlignment="1">
      <alignment horizontal="center" vertical="center"/>
    </xf>
    <xf numFmtId="0" fontId="38" fillId="3" borderId="84" xfId="4" applyFont="1" applyFill="1" applyBorder="1" applyAlignment="1">
      <alignment horizontal="center" vertical="center"/>
    </xf>
    <xf numFmtId="0" fontId="52" fillId="0" borderId="5" xfId="0" applyFont="1" applyBorder="1" applyAlignment="1">
      <alignment vertical="center" wrapText="1" readingOrder="2"/>
    </xf>
    <xf numFmtId="0" fontId="59" fillId="0" borderId="10" xfId="0" applyFont="1" applyBorder="1" applyAlignment="1">
      <alignment horizontal="center" vertical="center" wrapText="1" readingOrder="2"/>
    </xf>
    <xf numFmtId="0" fontId="59" fillId="0" borderId="74" xfId="0" applyFont="1" applyBorder="1" applyAlignment="1">
      <alignment horizontal="center" vertical="center" wrapText="1" readingOrder="2"/>
    </xf>
    <xf numFmtId="0" fontId="59" fillId="0" borderId="8" xfId="0" applyFont="1" applyBorder="1" applyAlignment="1">
      <alignment horizontal="center" vertical="center" wrapText="1" readingOrder="2"/>
    </xf>
    <xf numFmtId="0" fontId="51" fillId="0" borderId="5" xfId="0" applyFont="1" applyBorder="1" applyAlignment="1">
      <alignment vertical="center" wrapText="1" readingOrder="2"/>
    </xf>
    <xf numFmtId="0" fontId="59" fillId="0" borderId="11" xfId="0" applyFont="1" applyBorder="1" applyAlignment="1">
      <alignment horizontal="center" vertical="center" wrapText="1" readingOrder="2"/>
    </xf>
    <xf numFmtId="0" fontId="51" fillId="0" borderId="44" xfId="0" applyFont="1" applyBorder="1" applyAlignment="1">
      <alignment vertical="center" wrapText="1" readingOrder="2"/>
    </xf>
    <xf numFmtId="0" fontId="80" fillId="0" borderId="44" xfId="0" applyFont="1" applyBorder="1" applyAlignment="1">
      <alignment horizontal="center" vertical="center" wrapText="1" readingOrder="2"/>
    </xf>
    <xf numFmtId="0" fontId="59" fillId="0" borderId="44" xfId="0" applyFont="1" applyBorder="1" applyAlignment="1">
      <alignment horizontal="center" vertical="center" wrapText="1" readingOrder="2"/>
    </xf>
    <xf numFmtId="0" fontId="51" fillId="0" borderId="0" xfId="0" applyFont="1" applyBorder="1" applyAlignment="1">
      <alignment vertical="center" wrapText="1" readingOrder="2"/>
    </xf>
    <xf numFmtId="0" fontId="70" fillId="0" borderId="74" xfId="0" applyFont="1" applyBorder="1" applyAlignment="1">
      <alignment vertical="center" wrapText="1" readingOrder="2"/>
    </xf>
    <xf numFmtId="0" fontId="49" fillId="0" borderId="54" xfId="0" applyFont="1" applyBorder="1" applyAlignment="1">
      <alignment horizontal="center" vertical="center" wrapText="1" readingOrder="2"/>
    </xf>
    <xf numFmtId="3" fontId="59" fillId="0" borderId="10" xfId="0" applyNumberFormat="1" applyFont="1" applyBorder="1" applyAlignment="1">
      <alignment horizontal="center" vertical="center" wrapText="1" readingOrder="2"/>
    </xf>
    <xf numFmtId="0" fontId="59" fillId="0" borderId="10" xfId="0" applyFont="1" applyBorder="1" applyAlignment="1">
      <alignment horizontal="center" vertical="center" wrapText="1" readingOrder="2"/>
    </xf>
    <xf numFmtId="0" fontId="59" fillId="0" borderId="25" xfId="0" applyFont="1" applyBorder="1" applyAlignment="1">
      <alignment horizontal="center" vertical="center" wrapText="1" readingOrder="2"/>
    </xf>
    <xf numFmtId="0" fontId="70" fillId="0" borderId="10" xfId="0" applyFont="1" applyBorder="1" applyAlignment="1">
      <alignment vertical="center" wrapText="1" readingOrder="2"/>
    </xf>
    <xf numFmtId="0" fontId="56" fillId="0" borderId="53" xfId="0" applyFont="1" applyBorder="1" applyAlignment="1">
      <alignment vertical="center" wrapText="1" readingOrder="2"/>
    </xf>
    <xf numFmtId="0" fontId="70" fillId="0" borderId="11" xfId="0" applyFont="1" applyBorder="1" applyAlignment="1">
      <alignment vertical="center" wrapText="1" readingOrder="2"/>
    </xf>
    <xf numFmtId="0" fontId="83" fillId="0" borderId="53" xfId="0" applyFont="1" applyBorder="1" applyAlignment="1">
      <alignment vertical="center" wrapText="1" readingOrder="2"/>
    </xf>
    <xf numFmtId="0" fontId="64" fillId="0" borderId="10" xfId="0" applyFont="1" applyBorder="1" applyAlignment="1">
      <alignment horizontal="center" vertical="center" wrapText="1" readingOrder="2"/>
    </xf>
    <xf numFmtId="0" fontId="78" fillId="0" borderId="20" xfId="0" applyFont="1" applyBorder="1" applyAlignment="1">
      <alignment horizontal="right" vertical="center" wrapText="1" readingOrder="2"/>
    </xf>
    <xf numFmtId="0" fontId="92" fillId="0" borderId="29" xfId="0" applyFont="1" applyBorder="1" applyAlignment="1">
      <alignment horizontal="center" vertical="center" wrapText="1" readingOrder="2"/>
    </xf>
    <xf numFmtId="0" fontId="85" fillId="0" borderId="38" xfId="0" applyFont="1" applyBorder="1" applyAlignment="1">
      <alignment horizontal="center" vertical="center" wrapText="1" readingOrder="2"/>
    </xf>
    <xf numFmtId="0" fontId="85" fillId="0" borderId="95" xfId="0" applyFont="1" applyBorder="1" applyAlignment="1">
      <alignment vertical="center" wrapText="1" readingOrder="2"/>
    </xf>
    <xf numFmtId="0" fontId="49" fillId="0" borderId="53" xfId="0" applyFont="1" applyBorder="1" applyAlignment="1">
      <alignment horizontal="center" vertical="center" wrapText="1" readingOrder="2"/>
    </xf>
    <xf numFmtId="3" fontId="13" fillId="3" borderId="7" xfId="0" applyNumberFormat="1" applyFont="1" applyFill="1" applyBorder="1"/>
    <xf numFmtId="1" fontId="15" fillId="4" borderId="7" xfId="2" applyNumberFormat="1" applyFont="1" applyFill="1" applyBorder="1" applyAlignment="1">
      <alignment horizontal="center" vertical="center" readingOrder="2"/>
    </xf>
    <xf numFmtId="0" fontId="0" fillId="0" borderId="98" xfId="0" applyBorder="1"/>
    <xf numFmtId="0" fontId="0" fillId="0" borderId="101" xfId="0" applyBorder="1"/>
    <xf numFmtId="0" fontId="96" fillId="0" borderId="0" xfId="0" applyFont="1" applyBorder="1" applyAlignment="1">
      <alignment horizontal="center"/>
    </xf>
    <xf numFmtId="0" fontId="96" fillId="0" borderId="106" xfId="0" applyFont="1" applyBorder="1" applyAlignment="1">
      <alignment horizontal="center"/>
    </xf>
    <xf numFmtId="0" fontId="98" fillId="0" borderId="106" xfId="0" applyFont="1" applyBorder="1" applyAlignment="1">
      <alignment horizontal="center"/>
    </xf>
    <xf numFmtId="3" fontId="22" fillId="3" borderId="8" xfId="1" applyNumberFormat="1" applyFont="1" applyFill="1" applyBorder="1" applyAlignment="1">
      <alignment horizontal="center" vertical="center"/>
    </xf>
    <xf numFmtId="0" fontId="85" fillId="0" borderId="35" xfId="0" applyFont="1" applyBorder="1" applyAlignment="1">
      <alignment vertical="center" wrapText="1" readingOrder="2"/>
    </xf>
    <xf numFmtId="3" fontId="9" fillId="0" borderId="14" xfId="0" applyNumberFormat="1" applyFont="1" applyBorder="1" applyProtection="1"/>
    <xf numFmtId="0" fontId="9" fillId="0" borderId="14" xfId="0" applyFont="1" applyBorder="1" applyProtection="1"/>
    <xf numFmtId="0" fontId="9" fillId="0" borderId="27" xfId="0" applyFont="1" applyBorder="1" applyProtection="1"/>
    <xf numFmtId="0" fontId="9" fillId="0" borderId="25" xfId="0" applyFont="1" applyBorder="1" applyProtection="1"/>
    <xf numFmtId="0" fontId="2" fillId="0" borderId="32" xfId="0" applyFont="1" applyBorder="1" applyProtection="1"/>
    <xf numFmtId="0" fontId="9" fillId="0" borderId="24" xfId="0" applyFont="1" applyBorder="1" applyProtection="1"/>
    <xf numFmtId="0" fontId="41" fillId="3" borderId="73" xfId="4" applyFont="1" applyFill="1" applyBorder="1" applyAlignment="1"/>
    <xf numFmtId="0" fontId="112" fillId="3" borderId="33" xfId="4" applyFont="1" applyFill="1" applyBorder="1" applyAlignment="1">
      <alignment horizontal="center" vertical="center"/>
    </xf>
    <xf numFmtId="0" fontId="111" fillId="3" borderId="11" xfId="4" applyFont="1" applyFill="1" applyBorder="1" applyAlignment="1">
      <alignment vertical="center"/>
    </xf>
    <xf numFmtId="0" fontId="112" fillId="3" borderId="87" xfId="4" applyFont="1" applyFill="1" applyBorder="1" applyAlignment="1">
      <alignment horizontal="center" vertical="center"/>
    </xf>
    <xf numFmtId="0" fontId="110" fillId="3" borderId="89" xfId="4" applyFont="1" applyFill="1" applyBorder="1" applyAlignment="1">
      <alignment horizontal="center" vertical="center"/>
    </xf>
    <xf numFmtId="0" fontId="110" fillId="3" borderId="26" xfId="4" applyFont="1" applyFill="1" applyBorder="1" applyAlignment="1">
      <alignment horizontal="right" vertical="center"/>
    </xf>
    <xf numFmtId="0" fontId="110" fillId="3" borderId="30" xfId="4" applyFont="1" applyFill="1" applyBorder="1" applyAlignment="1">
      <alignment horizontal="right" vertical="center"/>
    </xf>
    <xf numFmtId="0" fontId="110" fillId="3" borderId="11" xfId="4" applyFont="1" applyFill="1" applyBorder="1" applyAlignment="1">
      <alignment vertical="center"/>
    </xf>
    <xf numFmtId="0" fontId="110" fillId="3" borderId="88" xfId="4" applyFont="1" applyFill="1" applyBorder="1" applyAlignment="1">
      <alignment horizontal="right" vertical="center"/>
    </xf>
    <xf numFmtId="0" fontId="110" fillId="3" borderId="70" xfId="4" applyFont="1" applyFill="1" applyBorder="1" applyAlignment="1">
      <alignment horizontal="center" vertical="center"/>
    </xf>
    <xf numFmtId="0" fontId="110" fillId="3" borderId="38" xfId="4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</xf>
    <xf numFmtId="0" fontId="9" fillId="0" borderId="4" xfId="0" applyFont="1" applyBorder="1" applyAlignment="1" applyProtection="1">
      <alignment horizontal="center"/>
    </xf>
    <xf numFmtId="3" fontId="5" fillId="4" borderId="20" xfId="3" applyNumberFormat="1" applyFont="1" applyFill="1" applyBorder="1" applyAlignment="1">
      <alignment horizontal="center" vertical="center"/>
    </xf>
    <xf numFmtId="3" fontId="5" fillId="4" borderId="8" xfId="3" applyNumberFormat="1" applyFont="1" applyFill="1" applyBorder="1" applyAlignment="1">
      <alignment horizontal="center" vertical="center"/>
    </xf>
    <xf numFmtId="3" fontId="23" fillId="10" borderId="7" xfId="10" applyNumberFormat="1" applyFont="1" applyFill="1" applyBorder="1" applyAlignment="1">
      <alignment horizontal="center" vertical="center"/>
    </xf>
    <xf numFmtId="3" fontId="10" fillId="10" borderId="7" xfId="0" applyNumberFormat="1" applyFont="1" applyFill="1" applyBorder="1"/>
    <xf numFmtId="0" fontId="81" fillId="3" borderId="54" xfId="4" applyFont="1" applyFill="1" applyBorder="1" applyAlignment="1">
      <alignment horizontal="center" vertical="center"/>
    </xf>
    <xf numFmtId="169" fontId="29" fillId="3" borderId="137" xfId="4" applyNumberFormat="1" applyFont="1" applyFill="1" applyBorder="1" applyAlignment="1">
      <alignment horizontal="center" vertical="center"/>
    </xf>
    <xf numFmtId="169" fontId="29" fillId="3" borderId="134" xfId="4" applyNumberFormat="1" applyFont="1" applyFill="1" applyBorder="1" applyAlignment="1">
      <alignment horizontal="center" vertical="center"/>
    </xf>
    <xf numFmtId="0" fontId="29" fillId="3" borderId="140" xfId="4" applyFont="1" applyFill="1" applyBorder="1" applyAlignment="1">
      <alignment horizontal="center" vertical="center"/>
    </xf>
    <xf numFmtId="0" fontId="59" fillId="0" borderId="11" xfId="0" applyFont="1" applyBorder="1" applyAlignment="1">
      <alignment vertical="center" wrapText="1" readingOrder="2"/>
    </xf>
    <xf numFmtId="0" fontId="59" fillId="0" borderId="14" xfId="0" applyFont="1" applyBorder="1" applyAlignment="1">
      <alignment vertical="center" wrapText="1" readingOrder="2"/>
    </xf>
    <xf numFmtId="0" fontId="21" fillId="3" borderId="7" xfId="1" applyFont="1" applyFill="1" applyBorder="1" applyAlignment="1">
      <alignment horizontal="right"/>
    </xf>
    <xf numFmtId="0" fontId="9" fillId="3" borderId="7" xfId="2" applyFont="1" applyFill="1" applyBorder="1" applyAlignment="1">
      <alignment horizontal="right" vertical="center" readingOrder="2"/>
    </xf>
    <xf numFmtId="1" fontId="9" fillId="3" borderId="7" xfId="2" applyNumberFormat="1" applyFont="1" applyFill="1" applyBorder="1" applyAlignment="1">
      <alignment horizontal="right" vertical="center" readingOrder="2"/>
    </xf>
    <xf numFmtId="0" fontId="13" fillId="3" borderId="7" xfId="0" applyFont="1" applyFill="1" applyBorder="1" applyAlignment="1">
      <alignment horizontal="right" vertical="center" readingOrder="2"/>
    </xf>
    <xf numFmtId="0" fontId="13" fillId="0" borderId="7" xfId="0" applyFont="1" applyBorder="1" applyAlignment="1">
      <alignment horizontal="right" vertical="center" readingOrder="2"/>
    </xf>
    <xf numFmtId="0" fontId="13" fillId="0" borderId="7" xfId="0" applyFont="1" applyBorder="1" applyAlignment="1">
      <alignment horizontal="right" readingOrder="2"/>
    </xf>
    <xf numFmtId="0" fontId="52" fillId="0" borderId="32" xfId="0" applyFont="1" applyBorder="1" applyAlignment="1">
      <alignment vertical="center" wrapText="1" readingOrder="2"/>
    </xf>
    <xf numFmtId="0" fontId="75" fillId="3" borderId="7" xfId="1" applyFont="1" applyFill="1" applyBorder="1" applyAlignment="1">
      <alignment horizontal="center"/>
    </xf>
    <xf numFmtId="0" fontId="60" fillId="3" borderId="7" xfId="1" applyFont="1" applyFill="1" applyBorder="1" applyAlignment="1">
      <alignment horizontal="center"/>
    </xf>
    <xf numFmtId="0" fontId="85" fillId="0" borderId="20" xfId="0" applyFont="1" applyBorder="1" applyAlignment="1">
      <alignment vertical="center" wrapText="1" readingOrder="2"/>
    </xf>
    <xf numFmtId="3" fontId="42" fillId="5" borderId="0" xfId="1" applyNumberFormat="1" applyFont="1" applyFill="1" applyBorder="1" applyAlignment="1">
      <alignment vertical="center"/>
    </xf>
    <xf numFmtId="0" fontId="59" fillId="0" borderId="70" xfId="0" applyFont="1" applyBorder="1" applyAlignment="1">
      <alignment horizontal="center" vertical="center" wrapText="1" readingOrder="2"/>
    </xf>
    <xf numFmtId="0" fontId="89" fillId="0" borderId="7" xfId="0" applyFont="1" applyBorder="1" applyAlignment="1">
      <alignment horizontal="center" vertical="center"/>
    </xf>
    <xf numFmtId="167" fontId="89" fillId="3" borderId="0" xfId="9" applyNumberFormat="1" applyFont="1" applyFill="1" applyAlignment="1">
      <alignment horizontal="center" vertical="center"/>
    </xf>
    <xf numFmtId="0" fontId="89" fillId="3" borderId="0" xfId="0" applyFont="1" applyFill="1" applyAlignment="1">
      <alignment horizontal="center" vertical="center"/>
    </xf>
    <xf numFmtId="0" fontId="78" fillId="3" borderId="7" xfId="1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78" fillId="3" borderId="20" xfId="1" applyFont="1" applyFill="1" applyBorder="1" applyAlignment="1">
      <alignment horizontal="center" vertical="center"/>
    </xf>
    <xf numFmtId="0" fontId="89" fillId="3" borderId="7" xfId="0" applyFont="1" applyFill="1" applyBorder="1" applyAlignment="1">
      <alignment horizontal="center" vertical="center"/>
    </xf>
    <xf numFmtId="0" fontId="89" fillId="3" borderId="8" xfId="0" applyFont="1" applyFill="1" applyBorder="1" applyAlignment="1">
      <alignment horizontal="center" vertical="center"/>
    </xf>
    <xf numFmtId="0" fontId="78" fillId="4" borderId="53" xfId="1" applyFont="1" applyFill="1" applyBorder="1" applyAlignment="1">
      <alignment horizontal="center" vertical="center"/>
    </xf>
    <xf numFmtId="0" fontId="89" fillId="4" borderId="53" xfId="0" applyFont="1" applyFill="1" applyBorder="1" applyAlignment="1">
      <alignment horizontal="center" vertical="center"/>
    </xf>
    <xf numFmtId="3" fontId="89" fillId="4" borderId="53" xfId="9" applyNumberFormat="1" applyFont="1" applyFill="1" applyBorder="1" applyAlignment="1">
      <alignment horizontal="center" vertical="center"/>
    </xf>
    <xf numFmtId="3" fontId="89" fillId="4" borderId="53" xfId="0" applyNumberFormat="1" applyFont="1" applyFill="1" applyBorder="1" applyAlignment="1">
      <alignment horizontal="center" vertical="center"/>
    </xf>
    <xf numFmtId="3" fontId="89" fillId="3" borderId="9" xfId="0" applyNumberFormat="1" applyFont="1" applyFill="1" applyBorder="1" applyAlignment="1">
      <alignment horizontal="center" vertical="center"/>
    </xf>
    <xf numFmtId="3" fontId="89" fillId="0" borderId="7" xfId="9" applyNumberFormat="1" applyFont="1" applyBorder="1" applyAlignment="1">
      <alignment horizontal="center" vertical="center"/>
    </xf>
    <xf numFmtId="3" fontId="89" fillId="0" borderId="7" xfId="0" applyNumberFormat="1" applyFont="1" applyBorder="1" applyAlignment="1">
      <alignment horizontal="center" vertical="center"/>
    </xf>
    <xf numFmtId="3" fontId="89" fillId="3" borderId="7" xfId="9" applyNumberFormat="1" applyFont="1" applyFill="1" applyBorder="1" applyAlignment="1">
      <alignment horizontal="center" vertical="center"/>
    </xf>
    <xf numFmtId="3" fontId="89" fillId="3" borderId="7" xfId="0" applyNumberFormat="1" applyFont="1" applyFill="1" applyBorder="1" applyAlignment="1">
      <alignment horizontal="center" vertical="center"/>
    </xf>
    <xf numFmtId="3" fontId="89" fillId="3" borderId="0" xfId="9" applyNumberFormat="1" applyFont="1" applyFill="1" applyAlignment="1">
      <alignment horizontal="center" vertical="center"/>
    </xf>
    <xf numFmtId="3" fontId="89" fillId="3" borderId="0" xfId="0" applyNumberFormat="1" applyFont="1" applyFill="1" applyAlignment="1">
      <alignment horizontal="center" vertical="center"/>
    </xf>
    <xf numFmtId="3" fontId="39" fillId="3" borderId="86" xfId="4" applyNumberFormat="1" applyFont="1" applyFill="1" applyBorder="1" applyAlignment="1">
      <alignment horizontal="center" vertical="center"/>
    </xf>
    <xf numFmtId="3" fontId="22" fillId="3" borderId="20" xfId="1" applyNumberFormat="1" applyFont="1" applyFill="1" applyBorder="1" applyAlignment="1">
      <alignment horizontal="center" vertical="center"/>
    </xf>
    <xf numFmtId="3" fontId="23" fillId="3" borderId="20" xfId="10" applyNumberFormat="1" applyFont="1" applyFill="1" applyBorder="1" applyAlignment="1">
      <alignment horizontal="center" vertical="center"/>
    </xf>
    <xf numFmtId="3" fontId="10" fillId="0" borderId="20" xfId="0" applyNumberFormat="1" applyFont="1" applyBorder="1"/>
    <xf numFmtId="3" fontId="23" fillId="3" borderId="8" xfId="10" applyNumberFormat="1" applyFont="1" applyFill="1" applyBorder="1" applyAlignment="1">
      <alignment horizontal="center" vertical="center"/>
    </xf>
    <xf numFmtId="3" fontId="10" fillId="0" borderId="8" xfId="0" applyNumberFormat="1" applyFont="1" applyBorder="1"/>
    <xf numFmtId="166" fontId="23" fillId="10" borderId="145" xfId="10" applyNumberFormat="1" applyFont="1" applyFill="1" applyBorder="1" applyAlignment="1">
      <alignment horizontal="center" vertical="center"/>
    </xf>
    <xf numFmtId="166" fontId="10" fillId="10" borderId="145" xfId="0" applyNumberFormat="1" applyFont="1" applyFill="1" applyBorder="1"/>
    <xf numFmtId="166" fontId="10" fillId="10" borderId="18" xfId="0" applyNumberFormat="1" applyFont="1" applyFill="1" applyBorder="1"/>
    <xf numFmtId="3" fontId="23" fillId="3" borderId="10" xfId="10" applyNumberFormat="1" applyFont="1" applyFill="1" applyBorder="1" applyAlignment="1">
      <alignment horizontal="center" vertical="center"/>
    </xf>
    <xf numFmtId="3" fontId="10" fillId="0" borderId="10" xfId="0" applyNumberFormat="1" applyFont="1" applyBorder="1"/>
    <xf numFmtId="3" fontId="23" fillId="10" borderId="145" xfId="10" applyNumberFormat="1" applyFont="1" applyFill="1" applyBorder="1" applyAlignment="1">
      <alignment horizontal="center" vertical="center"/>
    </xf>
    <xf numFmtId="3" fontId="10" fillId="10" borderId="145" xfId="0" applyNumberFormat="1" applyFont="1" applyFill="1" applyBorder="1"/>
    <xf numFmtId="3" fontId="10" fillId="10" borderId="18" xfId="0" applyNumberFormat="1" applyFont="1" applyFill="1" applyBorder="1"/>
    <xf numFmtId="166" fontId="22" fillId="3" borderId="8" xfId="1" applyNumberFormat="1" applyFont="1" applyFill="1" applyBorder="1" applyAlignment="1">
      <alignment horizontal="center" vertical="center"/>
    </xf>
    <xf numFmtId="166" fontId="0" fillId="0" borderId="8" xfId="0" applyNumberFormat="1" applyBorder="1"/>
    <xf numFmtId="1" fontId="118" fillId="4" borderId="7" xfId="2" applyNumberFormat="1" applyFont="1" applyFill="1" applyBorder="1" applyAlignment="1">
      <alignment horizontal="center" vertical="center" readingOrder="2"/>
    </xf>
    <xf numFmtId="0" fontId="118" fillId="3" borderId="7" xfId="0" applyFont="1" applyFill="1" applyBorder="1" applyAlignment="1">
      <alignment horizontal="center" vertical="center"/>
    </xf>
    <xf numFmtId="0" fontId="118" fillId="0" borderId="7" xfId="0" applyFont="1" applyBorder="1" applyAlignment="1">
      <alignment horizontal="center" vertical="center"/>
    </xf>
    <xf numFmtId="166" fontId="23" fillId="3" borderId="16" xfId="10" applyNumberFormat="1" applyFont="1" applyFill="1" applyBorder="1" applyAlignment="1">
      <alignment horizontal="center" vertical="center"/>
    </xf>
    <xf numFmtId="166" fontId="0" fillId="0" borderId="20" xfId="0" applyNumberFormat="1" applyBorder="1"/>
    <xf numFmtId="3" fontId="0" fillId="0" borderId="8" xfId="0" applyNumberFormat="1" applyBorder="1"/>
    <xf numFmtId="0" fontId="85" fillId="4" borderId="7" xfId="1" applyFont="1" applyFill="1" applyBorder="1" applyAlignment="1">
      <alignment horizontal="center" vertical="center"/>
    </xf>
    <xf numFmtId="0" fontId="72" fillId="4" borderId="7" xfId="1" applyFont="1" applyFill="1" applyBorder="1" applyAlignment="1">
      <alignment horizontal="center" vertical="center"/>
    </xf>
    <xf numFmtId="0" fontId="85" fillId="0" borderId="7" xfId="0" applyFont="1" applyBorder="1"/>
    <xf numFmtId="0" fontId="117" fillId="3" borderId="7" xfId="0" applyFont="1" applyFill="1" applyBorder="1" applyAlignment="1">
      <alignment horizontal="center" vertical="center"/>
    </xf>
    <xf numFmtId="0" fontId="117" fillId="0" borderId="7" xfId="0" applyFont="1" applyBorder="1" applyAlignment="1">
      <alignment horizontal="center"/>
    </xf>
    <xf numFmtId="0" fontId="117" fillId="16" borderId="7" xfId="0" applyFont="1" applyFill="1" applyBorder="1" applyAlignment="1">
      <alignment horizontal="center" vertical="center"/>
    </xf>
    <xf numFmtId="0" fontId="89" fillId="0" borderId="7" xfId="0" applyFont="1" applyBorder="1"/>
    <xf numFmtId="0" fontId="89" fillId="0" borderId="7" xfId="0" applyFont="1" applyBorder="1" applyAlignment="1">
      <alignment horizontal="center"/>
    </xf>
    <xf numFmtId="0" fontId="89" fillId="16" borderId="7" xfId="0" applyFont="1" applyFill="1" applyBorder="1"/>
    <xf numFmtId="49" fontId="10" fillId="10" borderId="145" xfId="0" applyNumberFormat="1" applyFont="1" applyFill="1" applyBorder="1"/>
    <xf numFmtId="49" fontId="10" fillId="10" borderId="18" xfId="0" applyNumberFormat="1" applyFont="1" applyFill="1" applyBorder="1"/>
    <xf numFmtId="0" fontId="23" fillId="10" borderId="145" xfId="10" applyNumberFormat="1" applyFont="1" applyFill="1" applyBorder="1" applyAlignment="1">
      <alignment horizontal="center" vertical="center"/>
    </xf>
    <xf numFmtId="0" fontId="64" fillId="0" borderId="94" xfId="0" applyFont="1" applyBorder="1" applyAlignment="1">
      <alignment horizontal="center" vertical="center" wrapText="1" readingOrder="2"/>
    </xf>
    <xf numFmtId="0" fontId="123" fillId="3" borderId="7" xfId="2" applyFont="1" applyFill="1" applyBorder="1" applyAlignment="1">
      <alignment horizontal="center" vertical="center" readingOrder="2"/>
    </xf>
    <xf numFmtId="0" fontId="123" fillId="3" borderId="7" xfId="2" applyFont="1" applyFill="1" applyBorder="1" applyAlignment="1">
      <alignment horizontal="center" vertical="center"/>
    </xf>
    <xf numFmtId="0" fontId="123" fillId="3" borderId="7" xfId="0" applyFont="1" applyFill="1" applyBorder="1" applyAlignment="1">
      <alignment horizontal="center" vertical="center" readingOrder="2"/>
    </xf>
    <xf numFmtId="0" fontId="124" fillId="3" borderId="7" xfId="0" applyFont="1" applyFill="1" applyBorder="1" applyAlignment="1">
      <alignment horizontal="center" vertical="center" readingOrder="2"/>
    </xf>
    <xf numFmtId="0" fontId="124" fillId="0" borderId="7" xfId="0" applyFont="1" applyBorder="1" applyAlignment="1">
      <alignment horizontal="center" vertical="center" readingOrder="2"/>
    </xf>
    <xf numFmtId="0" fontId="124" fillId="0" borderId="7" xfId="0" applyFont="1" applyBorder="1" applyAlignment="1">
      <alignment horizontal="center" readingOrder="2"/>
    </xf>
    <xf numFmtId="0" fontId="21" fillId="3" borderId="8" xfId="0" applyFont="1" applyFill="1" applyBorder="1" applyAlignment="1">
      <alignment horizontal="center"/>
    </xf>
    <xf numFmtId="0" fontId="21" fillId="3" borderId="8" xfId="1" applyFont="1" applyFill="1" applyBorder="1" applyAlignment="1">
      <alignment horizontal="center"/>
    </xf>
    <xf numFmtId="0" fontId="21" fillId="3" borderId="8" xfId="1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1" fontId="9" fillId="3" borderId="8" xfId="0" applyNumberFormat="1" applyFont="1" applyFill="1" applyBorder="1" applyAlignment="1">
      <alignment horizontal="center" vertical="center" readingOrder="2"/>
    </xf>
    <xf numFmtId="1" fontId="9" fillId="3" borderId="8" xfId="2" applyNumberFormat="1" applyFont="1" applyFill="1" applyBorder="1" applyAlignment="1">
      <alignment horizontal="center" vertical="center" readingOrder="2"/>
    </xf>
    <xf numFmtId="0" fontId="9" fillId="3" borderId="8" xfId="0" applyFont="1" applyFill="1" applyBorder="1" applyAlignment="1">
      <alignment horizontal="center" vertical="center" readingOrder="2"/>
    </xf>
    <xf numFmtId="0" fontId="9" fillId="3" borderId="8" xfId="2" applyFont="1" applyFill="1" applyBorder="1" applyAlignment="1">
      <alignment horizontal="center" vertical="center" readingOrder="2"/>
    </xf>
    <xf numFmtId="0" fontId="13" fillId="3" borderId="8" xfId="0" applyFont="1" applyFill="1" applyBorder="1" applyAlignment="1">
      <alignment horizontal="center" vertical="center" readingOrder="2"/>
    </xf>
    <xf numFmtId="0" fontId="13" fillId="0" borderId="8" xfId="0" applyFont="1" applyBorder="1" applyAlignment="1">
      <alignment horizontal="center" vertical="center" readingOrder="2"/>
    </xf>
    <xf numFmtId="0" fontId="13" fillId="0" borderId="8" xfId="0" applyFont="1" applyBorder="1" applyAlignment="1">
      <alignment horizontal="center" readingOrder="2"/>
    </xf>
    <xf numFmtId="1" fontId="9" fillId="3" borderId="149" xfId="2" applyNumberFormat="1" applyFont="1" applyFill="1" applyBorder="1" applyAlignment="1">
      <alignment horizontal="center" vertical="center" readingOrder="2"/>
    </xf>
    <xf numFmtId="0" fontId="16" fillId="0" borderId="9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4" fillId="0" borderId="148" xfId="0" applyFont="1" applyBorder="1" applyAlignment="1">
      <alignment horizontal="center"/>
    </xf>
    <xf numFmtId="0" fontId="101" fillId="3" borderId="7" xfId="1" applyFont="1" applyFill="1" applyBorder="1" applyAlignment="1">
      <alignment horizontal="right"/>
    </xf>
    <xf numFmtId="0" fontId="101" fillId="3" borderId="7" xfId="0" applyFont="1" applyFill="1" applyBorder="1" applyAlignment="1">
      <alignment horizontal="right"/>
    </xf>
    <xf numFmtId="0" fontId="101" fillId="3" borderId="7" xfId="1" applyFont="1" applyFill="1" applyBorder="1" applyAlignment="1">
      <alignment horizontal="right" vertical="center"/>
    </xf>
    <xf numFmtId="0" fontId="101" fillId="3" borderId="7" xfId="0" applyFont="1" applyFill="1" applyBorder="1" applyAlignment="1">
      <alignment horizontal="right" vertical="center"/>
    </xf>
    <xf numFmtId="0" fontId="9" fillId="0" borderId="7" xfId="0" applyFont="1" applyBorder="1" applyAlignment="1">
      <alignment horizontal="right" vertical="center" readingOrder="2"/>
    </xf>
    <xf numFmtId="0" fontId="9" fillId="0" borderId="7" xfId="0" applyFont="1" applyBorder="1" applyAlignment="1">
      <alignment horizontal="right" readingOrder="2"/>
    </xf>
    <xf numFmtId="0" fontId="55" fillId="0" borderId="0" xfId="0" applyFont="1"/>
    <xf numFmtId="0" fontId="126" fillId="8" borderId="53" xfId="0" applyFont="1" applyFill="1" applyBorder="1" applyAlignment="1">
      <alignment horizontal="center" vertical="center"/>
    </xf>
    <xf numFmtId="0" fontId="36" fillId="4" borderId="7" xfId="8" applyNumberFormat="1" applyFont="1" applyFill="1" applyBorder="1" applyAlignment="1">
      <alignment horizontal="center" vertical="center" wrapText="1"/>
    </xf>
    <xf numFmtId="0" fontId="13" fillId="3" borderId="149" xfId="0" applyFont="1" applyFill="1" applyBorder="1" applyAlignment="1">
      <alignment horizontal="center" vertical="center" readingOrder="2"/>
    </xf>
    <xf numFmtId="0" fontId="13" fillId="3" borderId="149" xfId="0" applyFont="1" applyFill="1" applyBorder="1" applyAlignment="1">
      <alignment horizontal="center" readingOrder="2"/>
    </xf>
    <xf numFmtId="3" fontId="42" fillId="4" borderId="53" xfId="1" applyNumberFormat="1" applyFont="1" applyFill="1" applyBorder="1" applyAlignment="1">
      <alignment horizontal="center" vertical="center" textRotation="90"/>
    </xf>
    <xf numFmtId="3" fontId="72" fillId="4" borderId="53" xfId="1" applyNumberFormat="1" applyFont="1" applyFill="1" applyBorder="1" applyAlignment="1">
      <alignment horizontal="center" vertical="center"/>
    </xf>
    <xf numFmtId="3" fontId="43" fillId="4" borderId="53" xfId="1" applyNumberFormat="1" applyFont="1" applyFill="1" applyBorder="1" applyAlignment="1">
      <alignment horizontal="center" vertical="center"/>
    </xf>
    <xf numFmtId="166" fontId="73" fillId="4" borderId="53" xfId="1" applyNumberFormat="1" applyFont="1" applyFill="1" applyBorder="1" applyAlignment="1">
      <alignment horizontal="center" vertical="center"/>
    </xf>
    <xf numFmtId="3" fontId="40" fillId="4" borderId="53" xfId="1" applyNumberFormat="1" applyFont="1" applyFill="1" applyBorder="1" applyAlignment="1">
      <alignment horizontal="center" vertical="center"/>
    </xf>
    <xf numFmtId="166" fontId="120" fillId="4" borderId="53" xfId="1" applyNumberFormat="1" applyFont="1" applyFill="1" applyBorder="1" applyAlignment="1">
      <alignment horizontal="center" vertical="center"/>
    </xf>
    <xf numFmtId="49" fontId="120" fillId="4" borderId="53" xfId="1" applyNumberFormat="1" applyFont="1" applyFill="1" applyBorder="1" applyAlignment="1">
      <alignment horizontal="center" vertical="center"/>
    </xf>
    <xf numFmtId="166" fontId="72" fillId="4" borderId="53" xfId="1" applyNumberFormat="1" applyFont="1" applyFill="1" applyBorder="1" applyAlignment="1">
      <alignment horizontal="center" vertical="center"/>
    </xf>
    <xf numFmtId="166" fontId="40" fillId="4" borderId="53" xfId="1" applyNumberFormat="1" applyFont="1" applyFill="1" applyBorder="1" applyAlignment="1">
      <alignment horizontal="center" vertical="center"/>
    </xf>
    <xf numFmtId="166" fontId="42" fillId="4" borderId="53" xfId="1" applyNumberFormat="1" applyFont="1" applyFill="1" applyBorder="1" applyAlignment="1">
      <alignment horizontal="center" vertical="center"/>
    </xf>
    <xf numFmtId="3" fontId="42" fillId="5" borderId="53" xfId="1" applyNumberFormat="1" applyFont="1" applyFill="1" applyBorder="1" applyAlignment="1">
      <alignment vertical="center"/>
    </xf>
    <xf numFmtId="3" fontId="42" fillId="4" borderId="53" xfId="1" applyNumberFormat="1" applyFont="1" applyFill="1" applyBorder="1" applyAlignment="1">
      <alignment horizontal="center" vertical="center"/>
    </xf>
    <xf numFmtId="166" fontId="43" fillId="4" borderId="53" xfId="1" applyNumberFormat="1" applyFont="1" applyFill="1" applyBorder="1" applyAlignment="1">
      <alignment horizontal="center" vertical="center"/>
    </xf>
    <xf numFmtId="3" fontId="74" fillId="0" borderId="0" xfId="0" applyNumberFormat="1" applyFont="1" applyBorder="1"/>
    <xf numFmtId="3" fontId="0" fillId="0" borderId="0" xfId="0" applyNumberFormat="1" applyBorder="1"/>
    <xf numFmtId="166" fontId="74" fillId="0" borderId="0" xfId="0" applyNumberFormat="1" applyFont="1" applyBorder="1"/>
    <xf numFmtId="3" fontId="10" fillId="0" borderId="0" xfId="0" applyNumberFormat="1" applyFont="1" applyBorder="1"/>
    <xf numFmtId="3" fontId="10" fillId="10" borderId="0" xfId="0" applyNumberFormat="1" applyFont="1" applyFill="1" applyBorder="1"/>
    <xf numFmtId="166" fontId="0" fillId="0" borderId="0" xfId="0" applyNumberFormat="1" applyBorder="1"/>
    <xf numFmtId="3" fontId="0" fillId="10" borderId="0" xfId="0" applyNumberFormat="1" applyFill="1" applyBorder="1"/>
    <xf numFmtId="3" fontId="0" fillId="0" borderId="0" xfId="0" applyNumberFormat="1" applyBorder="1" applyAlignment="1">
      <alignment horizontal="center"/>
    </xf>
    <xf numFmtId="3" fontId="72" fillId="4" borderId="38" xfId="1" applyNumberFormat="1" applyFont="1" applyFill="1" applyBorder="1" applyAlignment="1">
      <alignment horizontal="center" vertical="center"/>
    </xf>
    <xf numFmtId="3" fontId="22" fillId="3" borderId="8" xfId="10" applyNumberFormat="1" applyFont="1" applyFill="1" applyBorder="1" applyAlignment="1">
      <alignment horizontal="center" vertical="center"/>
    </xf>
    <xf numFmtId="3" fontId="74" fillId="0" borderId="8" xfId="0" applyNumberFormat="1" applyFont="1" applyBorder="1"/>
    <xf numFmtId="3" fontId="22" fillId="3" borderId="149" xfId="1" applyNumberFormat="1" applyFont="1" applyFill="1" applyBorder="1" applyAlignment="1">
      <alignment horizontal="center" vertical="center"/>
    </xf>
    <xf numFmtId="3" fontId="0" fillId="0" borderId="149" xfId="0" applyNumberFormat="1" applyBorder="1"/>
    <xf numFmtId="3" fontId="0" fillId="0" borderId="69" xfId="0" applyNumberFormat="1" applyBorder="1"/>
    <xf numFmtId="3" fontId="127" fillId="3" borderId="9" xfId="8" applyNumberFormat="1" applyFont="1" applyFill="1" applyBorder="1" applyAlignment="1">
      <alignment horizontal="center" vertical="center"/>
    </xf>
    <xf numFmtId="3" fontId="127" fillId="3" borderId="7" xfId="8" applyNumberFormat="1" applyFont="1" applyFill="1" applyBorder="1" applyAlignment="1">
      <alignment horizontal="center" vertical="center"/>
    </xf>
    <xf numFmtId="3" fontId="128" fillId="7" borderId="7" xfId="8" applyNumberFormat="1" applyFont="1" applyFill="1" applyBorder="1" applyAlignment="1">
      <alignment horizontal="center" vertical="center" wrapText="1"/>
    </xf>
    <xf numFmtId="0" fontId="122" fillId="0" borderId="0" xfId="0" applyFont="1"/>
    <xf numFmtId="3" fontId="129" fillId="4" borderId="44" xfId="8" applyNumberFormat="1" applyFont="1" applyFill="1" applyBorder="1" applyAlignment="1">
      <alignment horizontal="center" vertical="center" wrapText="1"/>
    </xf>
    <xf numFmtId="3" fontId="129" fillId="4" borderId="53" xfId="8" applyNumberFormat="1" applyFont="1" applyFill="1" applyBorder="1" applyAlignment="1">
      <alignment horizontal="center" vertical="center" wrapText="1"/>
    </xf>
    <xf numFmtId="3" fontId="130" fillId="7" borderId="7" xfId="8" applyNumberFormat="1" applyFont="1" applyFill="1" applyBorder="1" applyAlignment="1">
      <alignment horizontal="center" vertical="center" wrapText="1"/>
    </xf>
    <xf numFmtId="0" fontId="121" fillId="0" borderId="0" xfId="0" applyFont="1"/>
    <xf numFmtId="3" fontId="121" fillId="0" borderId="0" xfId="0" applyNumberFormat="1" applyFont="1"/>
    <xf numFmtId="3" fontId="133" fillId="3" borderId="69" xfId="4" applyNumberFormat="1" applyFont="1" applyFill="1" applyBorder="1" applyAlignment="1">
      <alignment horizontal="center" vertical="center" shrinkToFit="1"/>
    </xf>
    <xf numFmtId="3" fontId="134" fillId="3" borderId="91" xfId="4" applyNumberFormat="1" applyFont="1" applyFill="1" applyBorder="1" applyAlignment="1">
      <alignment horizontal="center" shrinkToFit="1"/>
    </xf>
    <xf numFmtId="167" fontId="136" fillId="3" borderId="83" xfId="9" applyNumberFormat="1" applyFont="1" applyFill="1" applyBorder="1" applyAlignment="1">
      <alignment horizontal="center" vertical="center"/>
    </xf>
    <xf numFmtId="0" fontId="136" fillId="3" borderId="83" xfId="4" applyFont="1" applyFill="1" applyBorder="1" applyAlignment="1">
      <alignment horizontal="center" vertical="center"/>
    </xf>
    <xf numFmtId="0" fontId="136" fillId="3" borderId="82" xfId="4" applyFont="1" applyFill="1" applyBorder="1" applyAlignment="1">
      <alignment horizontal="center" vertical="center"/>
    </xf>
    <xf numFmtId="49" fontId="39" fillId="3" borderId="79" xfId="4" applyNumberFormat="1" applyFont="1" applyFill="1" applyBorder="1" applyAlignment="1">
      <alignment horizontal="center" vertical="center"/>
    </xf>
    <xf numFmtId="3" fontId="39" fillId="3" borderId="79" xfId="4" applyNumberFormat="1" applyFont="1" applyFill="1" applyBorder="1" applyAlignment="1">
      <alignment horizontal="center" vertical="center"/>
    </xf>
    <xf numFmtId="166" fontId="39" fillId="3" borderId="79" xfId="4" applyNumberFormat="1" applyFont="1" applyFill="1" applyBorder="1" applyAlignment="1">
      <alignment horizontal="center" vertical="center"/>
    </xf>
    <xf numFmtId="3" fontId="141" fillId="0" borderId="0" xfId="0" applyNumberFormat="1" applyFont="1" applyBorder="1" applyAlignment="1" applyProtection="1">
      <alignment horizontal="center"/>
    </xf>
    <xf numFmtId="0" fontId="141" fillId="0" borderId="0" xfId="0" applyFont="1" applyBorder="1" applyAlignment="1" applyProtection="1">
      <alignment horizontal="center"/>
    </xf>
    <xf numFmtId="0" fontId="141" fillId="0" borderId="0" xfId="0" applyFont="1" applyBorder="1" applyAlignment="1" applyProtection="1">
      <alignment horizontal="center" vertical="center"/>
    </xf>
    <xf numFmtId="0" fontId="141" fillId="9" borderId="11" xfId="0" applyFont="1" applyFill="1" applyBorder="1" applyAlignment="1" applyProtection="1">
      <alignment horizontal="center" vertical="center"/>
    </xf>
    <xf numFmtId="0" fontId="141" fillId="9" borderId="0" xfId="0" applyFont="1" applyFill="1" applyBorder="1" applyAlignment="1" applyProtection="1">
      <alignment horizontal="center" vertical="center"/>
    </xf>
    <xf numFmtId="0" fontId="141" fillId="9" borderId="0" xfId="0" applyFont="1" applyFill="1" applyBorder="1" applyAlignment="1" applyProtection="1">
      <alignment horizontal="center"/>
    </xf>
    <xf numFmtId="0" fontId="141" fillId="0" borderId="24" xfId="0" applyFont="1" applyBorder="1" applyAlignment="1" applyProtection="1">
      <alignment horizontal="center"/>
    </xf>
    <xf numFmtId="169" fontId="141" fillId="0" borderId="0" xfId="0" applyNumberFormat="1" applyFont="1" applyBorder="1" applyAlignment="1" applyProtection="1">
      <alignment horizontal="center"/>
    </xf>
    <xf numFmtId="0" fontId="12" fillId="0" borderId="34" xfId="0" applyFont="1" applyBorder="1" applyAlignment="1" applyProtection="1">
      <alignment horizontal="center" vertical="center"/>
    </xf>
    <xf numFmtId="166" fontId="22" fillId="3" borderId="148" xfId="1" applyNumberFormat="1" applyFont="1" applyFill="1" applyBorder="1" applyAlignment="1">
      <alignment horizontal="center" vertical="center"/>
    </xf>
    <xf numFmtId="166" fontId="0" fillId="0" borderId="148" xfId="0" applyNumberFormat="1" applyBorder="1" applyAlignment="1">
      <alignment horizontal="center"/>
    </xf>
    <xf numFmtId="166" fontId="0" fillId="0" borderId="33" xfId="0" applyNumberFormat="1" applyBorder="1" applyAlignment="1">
      <alignment horizontal="center"/>
    </xf>
    <xf numFmtId="0" fontId="110" fillId="3" borderId="77" xfId="4" applyNumberFormat="1" applyFont="1" applyFill="1" applyBorder="1" applyAlignment="1">
      <alignment horizontal="center" vertical="center"/>
    </xf>
    <xf numFmtId="169" fontId="4" fillId="0" borderId="14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85" fillId="0" borderId="0" xfId="0" applyFont="1" applyAlignment="1">
      <alignment vertical="center"/>
    </xf>
    <xf numFmtId="0" fontId="0" fillId="0" borderId="155" xfId="0" applyBorder="1" applyAlignment="1">
      <alignment horizontal="center"/>
    </xf>
    <xf numFmtId="0" fontId="0" fillId="0" borderId="156" xfId="0" applyBorder="1" applyAlignment="1">
      <alignment horizontal="center"/>
    </xf>
    <xf numFmtId="0" fontId="85" fillId="0" borderId="0" xfId="0" applyFont="1"/>
    <xf numFmtId="0" fontId="1" fillId="0" borderId="53" xfId="0" applyFont="1" applyBorder="1" applyAlignment="1">
      <alignment horizontal="center"/>
    </xf>
    <xf numFmtId="0" fontId="147" fillId="0" borderId="0" xfId="0" applyFont="1" applyAlignment="1">
      <alignment horizontal="center" vertical="center"/>
    </xf>
    <xf numFmtId="3" fontId="148" fillId="0" borderId="0" xfId="0" applyNumberFormat="1" applyFont="1" applyAlignment="1">
      <alignment horizontal="center" vertical="center"/>
    </xf>
    <xf numFmtId="0" fontId="0" fillId="0" borderId="32" xfId="0" applyBorder="1" applyAlignment="1"/>
    <xf numFmtId="0" fontId="81" fillId="3" borderId="0" xfId="4" applyFont="1" applyFill="1" applyBorder="1" applyAlignment="1">
      <alignment vertical="center"/>
    </xf>
    <xf numFmtId="0" fontId="45" fillId="3" borderId="0" xfId="4" applyFont="1" applyFill="1" applyBorder="1" applyAlignment="1">
      <alignment vertical="center"/>
    </xf>
    <xf numFmtId="0" fontId="81" fillId="3" borderId="34" xfId="4" applyFont="1" applyFill="1" applyBorder="1" applyAlignment="1">
      <alignment horizontal="center" vertical="center"/>
    </xf>
    <xf numFmtId="3" fontId="87" fillId="12" borderId="30" xfId="0" applyNumberFormat="1" applyFont="1" applyFill="1" applyBorder="1" applyAlignment="1">
      <alignment horizontal="center" vertical="center"/>
    </xf>
    <xf numFmtId="3" fontId="87" fillId="12" borderId="11" xfId="0" applyNumberFormat="1" applyFont="1" applyFill="1" applyBorder="1" applyAlignment="1">
      <alignment horizontal="center" vertical="center"/>
    </xf>
    <xf numFmtId="3" fontId="87" fillId="12" borderId="28" xfId="0" applyNumberFormat="1" applyFont="1" applyFill="1" applyBorder="1" applyAlignment="1">
      <alignment horizontal="center" vertical="center"/>
    </xf>
    <xf numFmtId="3" fontId="87" fillId="12" borderId="14" xfId="0" applyNumberFormat="1" applyFont="1" applyFill="1" applyBorder="1" applyAlignment="1">
      <alignment horizontal="center" vertical="center"/>
    </xf>
    <xf numFmtId="3" fontId="87" fillId="12" borderId="31" xfId="0" applyNumberFormat="1" applyFont="1" applyFill="1" applyBorder="1" applyAlignment="1">
      <alignment horizontal="center" vertical="center"/>
    </xf>
    <xf numFmtId="3" fontId="87" fillId="12" borderId="27" xfId="0" applyNumberFormat="1" applyFont="1" applyFill="1" applyBorder="1" applyAlignment="1">
      <alignment horizontal="center" vertical="center"/>
    </xf>
    <xf numFmtId="3" fontId="59" fillId="12" borderId="30" xfId="0" applyNumberFormat="1" applyFont="1" applyFill="1" applyBorder="1" applyAlignment="1">
      <alignment horizontal="center" vertical="center"/>
    </xf>
    <xf numFmtId="3" fontId="59" fillId="12" borderId="11" xfId="0" applyNumberFormat="1" applyFont="1" applyFill="1" applyBorder="1" applyAlignment="1">
      <alignment horizontal="center" vertical="center"/>
    </xf>
    <xf numFmtId="3" fontId="59" fillId="12" borderId="36" xfId="0" applyNumberFormat="1" applyFont="1" applyFill="1" applyBorder="1" applyAlignment="1">
      <alignment horizontal="center" vertical="center"/>
    </xf>
    <xf numFmtId="3" fontId="59" fillId="12" borderId="35" xfId="0" applyNumberFormat="1" applyFont="1" applyFill="1" applyBorder="1" applyAlignment="1">
      <alignment horizontal="center" vertical="center"/>
    </xf>
    <xf numFmtId="3" fontId="59" fillId="12" borderId="31" xfId="0" applyNumberFormat="1" applyFont="1" applyFill="1" applyBorder="1" applyAlignment="1">
      <alignment horizontal="center" vertical="center"/>
    </xf>
    <xf numFmtId="3" fontId="59" fillId="12" borderId="34" xfId="0" applyNumberFormat="1" applyFont="1" applyFill="1" applyBorder="1" applyAlignment="1">
      <alignment horizontal="center" vertical="center"/>
    </xf>
    <xf numFmtId="3" fontId="59" fillId="12" borderId="28" xfId="0" applyNumberFormat="1" applyFont="1" applyFill="1" applyBorder="1" applyAlignment="1">
      <alignment horizontal="center" vertical="center"/>
    </xf>
    <xf numFmtId="3" fontId="59" fillId="12" borderId="14" xfId="0" applyNumberFormat="1" applyFont="1" applyFill="1" applyBorder="1" applyAlignment="1">
      <alignment horizontal="center" vertical="center"/>
    </xf>
    <xf numFmtId="3" fontId="59" fillId="12" borderId="27" xfId="0" applyNumberFormat="1" applyFont="1" applyFill="1" applyBorder="1" applyAlignment="1">
      <alignment horizontal="center" vertical="center"/>
    </xf>
    <xf numFmtId="0" fontId="59" fillId="12" borderId="30" xfId="0" applyFont="1" applyFill="1" applyBorder="1" applyAlignment="1">
      <alignment horizontal="center" vertical="center"/>
    </xf>
    <xf numFmtId="0" fontId="59" fillId="12" borderId="11" xfId="0" applyFont="1" applyFill="1" applyBorder="1" applyAlignment="1">
      <alignment horizontal="center" vertical="center"/>
    </xf>
    <xf numFmtId="0" fontId="59" fillId="12" borderId="31" xfId="0" applyFont="1" applyFill="1" applyBorder="1" applyAlignment="1">
      <alignment horizontal="center" vertical="center"/>
    </xf>
    <xf numFmtId="0" fontId="59" fillId="12" borderId="32" xfId="0" applyFont="1" applyFill="1" applyBorder="1" applyAlignment="1">
      <alignment horizontal="center" vertical="center"/>
    </xf>
    <xf numFmtId="0" fontId="59" fillId="12" borderId="0" xfId="0" applyFont="1" applyFill="1" applyBorder="1" applyAlignment="1">
      <alignment horizontal="center" vertical="center"/>
    </xf>
    <xf numFmtId="0" fontId="59" fillId="12" borderId="33" xfId="0" applyFont="1" applyFill="1" applyBorder="1" applyAlignment="1">
      <alignment horizontal="center" vertical="center"/>
    </xf>
    <xf numFmtId="0" fontId="59" fillId="12" borderId="28" xfId="0" applyFont="1" applyFill="1" applyBorder="1" applyAlignment="1">
      <alignment horizontal="center" vertical="center"/>
    </xf>
    <xf numFmtId="0" fontId="59" fillId="12" borderId="14" xfId="0" applyFont="1" applyFill="1" applyBorder="1" applyAlignment="1">
      <alignment horizontal="center" vertical="center"/>
    </xf>
    <xf numFmtId="0" fontId="59" fillId="12" borderId="27" xfId="0" applyFont="1" applyFill="1" applyBorder="1" applyAlignment="1">
      <alignment horizontal="center" vertical="center"/>
    </xf>
    <xf numFmtId="0" fontId="61" fillId="13" borderId="30" xfId="0" applyFont="1" applyFill="1" applyBorder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61" fillId="13" borderId="36" xfId="0" applyFont="1" applyFill="1" applyBorder="1" applyAlignment="1">
      <alignment horizontal="center" vertical="center"/>
    </xf>
    <xf numFmtId="0" fontId="61" fillId="13" borderId="34" xfId="0" applyFont="1" applyFill="1" applyBorder="1" applyAlignment="1">
      <alignment horizontal="center" vertical="center"/>
    </xf>
    <xf numFmtId="169" fontId="59" fillId="12" borderId="30" xfId="0" applyNumberFormat="1" applyFont="1" applyFill="1" applyBorder="1" applyAlignment="1">
      <alignment horizontal="center" vertical="center"/>
    </xf>
    <xf numFmtId="169" fontId="59" fillId="12" borderId="11" xfId="0" applyNumberFormat="1" applyFont="1" applyFill="1" applyBorder="1" applyAlignment="1">
      <alignment horizontal="center" vertical="center"/>
    </xf>
    <xf numFmtId="169" fontId="59" fillId="12" borderId="31" xfId="0" applyNumberFormat="1" applyFont="1" applyFill="1" applyBorder="1" applyAlignment="1">
      <alignment horizontal="center" vertical="center"/>
    </xf>
    <xf numFmtId="169" fontId="59" fillId="12" borderId="36" xfId="0" applyNumberFormat="1" applyFont="1" applyFill="1" applyBorder="1" applyAlignment="1">
      <alignment horizontal="center" vertical="center"/>
    </xf>
    <xf numFmtId="169" fontId="59" fillId="12" borderId="35" xfId="0" applyNumberFormat="1" applyFont="1" applyFill="1" applyBorder="1" applyAlignment="1">
      <alignment horizontal="center" vertical="center"/>
    </xf>
    <xf numFmtId="169" fontId="59" fillId="12" borderId="34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61" fillId="13" borderId="28" xfId="0" applyFont="1" applyFill="1" applyBorder="1" applyAlignment="1">
      <alignment horizontal="center" vertical="center"/>
    </xf>
    <xf numFmtId="0" fontId="61" fillId="13" borderId="27" xfId="0" applyFont="1" applyFill="1" applyBorder="1" applyAlignment="1">
      <alignment horizontal="center" vertical="center"/>
    </xf>
    <xf numFmtId="0" fontId="61" fillId="13" borderId="41" xfId="0" applyFont="1" applyFill="1" applyBorder="1" applyAlignment="1">
      <alignment horizontal="center" vertical="center"/>
    </xf>
    <xf numFmtId="0" fontId="61" fillId="13" borderId="25" xfId="0" applyFont="1" applyFill="1" applyBorder="1" applyAlignment="1">
      <alignment horizontal="center" vertical="center"/>
    </xf>
    <xf numFmtId="0" fontId="85" fillId="14" borderId="41" xfId="0" applyFont="1" applyFill="1" applyBorder="1" applyAlignment="1">
      <alignment horizontal="center" vertical="center"/>
    </xf>
    <xf numFmtId="0" fontId="85" fillId="14" borderId="25" xfId="0" applyFont="1" applyFill="1" applyBorder="1" applyAlignment="1">
      <alignment horizontal="center" vertical="center"/>
    </xf>
    <xf numFmtId="0" fontId="85" fillId="14" borderId="36" xfId="0" applyFont="1" applyFill="1" applyBorder="1" applyAlignment="1">
      <alignment horizontal="center" vertical="center"/>
    </xf>
    <xf numFmtId="0" fontId="85" fillId="14" borderId="34" xfId="0" applyFont="1" applyFill="1" applyBorder="1" applyAlignment="1">
      <alignment horizontal="center" vertical="center"/>
    </xf>
    <xf numFmtId="0" fontId="61" fillId="13" borderId="32" xfId="0" applyFont="1" applyFill="1" applyBorder="1" applyAlignment="1">
      <alignment horizontal="center" vertical="center"/>
    </xf>
    <xf numFmtId="0" fontId="61" fillId="13" borderId="3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9" fillId="12" borderId="41" xfId="0" applyFont="1" applyFill="1" applyBorder="1" applyAlignment="1">
      <alignment horizontal="center" vertical="center"/>
    </xf>
    <xf numFmtId="0" fontId="59" fillId="12" borderId="24" xfId="0" applyFont="1" applyFill="1" applyBorder="1" applyAlignment="1">
      <alignment horizontal="center" vertical="center"/>
    </xf>
    <xf numFmtId="0" fontId="59" fillId="12" borderId="25" xfId="0" applyFont="1" applyFill="1" applyBorder="1" applyAlignment="1">
      <alignment horizontal="center" vertical="center"/>
    </xf>
    <xf numFmtId="169" fontId="59" fillId="12" borderId="32" xfId="0" applyNumberFormat="1" applyFont="1" applyFill="1" applyBorder="1" applyAlignment="1">
      <alignment horizontal="center" vertical="center"/>
    </xf>
    <xf numFmtId="169" fontId="59" fillId="12" borderId="0" xfId="0" applyNumberFormat="1" applyFont="1" applyFill="1" applyBorder="1" applyAlignment="1">
      <alignment horizontal="center" vertical="center"/>
    </xf>
    <xf numFmtId="169" fontId="59" fillId="12" borderId="33" xfId="0" applyNumberFormat="1" applyFont="1" applyFill="1" applyBorder="1" applyAlignment="1">
      <alignment horizontal="center" vertical="center"/>
    </xf>
    <xf numFmtId="0" fontId="86" fillId="14" borderId="41" xfId="0" applyFont="1" applyFill="1" applyBorder="1" applyAlignment="1">
      <alignment horizontal="center" vertical="center"/>
    </xf>
    <xf numFmtId="0" fontId="86" fillId="14" borderId="24" xfId="0" applyFont="1" applyFill="1" applyBorder="1" applyAlignment="1">
      <alignment horizontal="center" vertical="center"/>
    </xf>
    <xf numFmtId="0" fontId="86" fillId="14" borderId="25" xfId="0" applyFont="1" applyFill="1" applyBorder="1" applyAlignment="1">
      <alignment horizontal="center" vertical="center"/>
    </xf>
    <xf numFmtId="0" fontId="86" fillId="14" borderId="36" xfId="0" applyFont="1" applyFill="1" applyBorder="1" applyAlignment="1">
      <alignment horizontal="center" vertical="center"/>
    </xf>
    <xf numFmtId="0" fontId="86" fillId="14" borderId="35" xfId="0" applyFont="1" applyFill="1" applyBorder="1" applyAlignment="1">
      <alignment horizontal="center" vertical="center"/>
    </xf>
    <xf numFmtId="0" fontId="86" fillId="14" borderId="34" xfId="0" applyFont="1" applyFill="1" applyBorder="1" applyAlignment="1">
      <alignment horizontal="center" vertical="center"/>
    </xf>
    <xf numFmtId="0" fontId="82" fillId="14" borderId="41" xfId="0" applyFont="1" applyFill="1" applyBorder="1" applyAlignment="1">
      <alignment horizontal="center" vertical="center"/>
    </xf>
    <xf numFmtId="0" fontId="82" fillId="14" borderId="24" xfId="0" applyFont="1" applyFill="1" applyBorder="1" applyAlignment="1">
      <alignment horizontal="center" vertical="center"/>
    </xf>
    <xf numFmtId="0" fontId="82" fillId="14" borderId="25" xfId="0" applyFont="1" applyFill="1" applyBorder="1" applyAlignment="1">
      <alignment horizontal="center" vertical="center"/>
    </xf>
    <xf numFmtId="0" fontId="82" fillId="14" borderId="36" xfId="0" applyFont="1" applyFill="1" applyBorder="1" applyAlignment="1">
      <alignment horizontal="center" vertical="center"/>
    </xf>
    <xf numFmtId="0" fontId="82" fillId="14" borderId="35" xfId="0" applyFont="1" applyFill="1" applyBorder="1" applyAlignment="1">
      <alignment horizontal="center" vertical="center"/>
    </xf>
    <xf numFmtId="0" fontId="82" fillId="14" borderId="34" xfId="0" applyFont="1" applyFill="1" applyBorder="1" applyAlignment="1">
      <alignment horizontal="center" vertical="center"/>
    </xf>
    <xf numFmtId="0" fontId="37" fillId="7" borderId="10" xfId="8" applyFont="1" applyFill="1" applyBorder="1" applyAlignment="1">
      <alignment horizontal="center" vertical="center" wrapText="1"/>
    </xf>
    <xf numFmtId="0" fontId="37" fillId="7" borderId="8" xfId="8" applyFont="1" applyFill="1" applyBorder="1" applyAlignment="1">
      <alignment horizontal="center" vertical="center" wrapText="1"/>
    </xf>
    <xf numFmtId="0" fontId="82" fillId="4" borderId="53" xfId="2" applyFont="1" applyFill="1" applyBorder="1" applyAlignment="1">
      <alignment horizontal="center" vertical="center" readingOrder="2"/>
    </xf>
    <xf numFmtId="1" fontId="125" fillId="4" borderId="38" xfId="2" applyNumberFormat="1" applyFont="1" applyFill="1" applyBorder="1" applyAlignment="1">
      <alignment horizontal="center" vertical="center" readingOrder="2"/>
    </xf>
    <xf numFmtId="1" fontId="125" fillId="4" borderId="53" xfId="2" applyNumberFormat="1" applyFont="1" applyFill="1" applyBorder="1" applyAlignment="1">
      <alignment horizontal="center" vertical="center" textRotation="90" readingOrder="2"/>
    </xf>
    <xf numFmtId="0" fontId="82" fillId="4" borderId="53" xfId="0" applyFont="1" applyFill="1" applyBorder="1" applyAlignment="1">
      <alignment horizontal="center" vertical="center"/>
    </xf>
    <xf numFmtId="0" fontId="125" fillId="4" borderId="53" xfId="2" applyFont="1" applyFill="1" applyBorder="1" applyAlignment="1">
      <alignment horizontal="center" vertical="center" readingOrder="2"/>
    </xf>
    <xf numFmtId="0" fontId="58" fillId="0" borderId="24" xfId="0" applyFont="1" applyBorder="1" applyAlignment="1" applyProtection="1">
      <alignment horizontal="center" vertical="center"/>
    </xf>
    <xf numFmtId="3" fontId="137" fillId="0" borderId="0" xfId="0" applyNumberFormat="1" applyFont="1" applyBorder="1" applyAlignment="1" applyProtection="1">
      <alignment horizontal="center"/>
    </xf>
    <xf numFmtId="0" fontId="50" fillId="0" borderId="32" xfId="0" applyFont="1" applyBorder="1" applyAlignment="1" applyProtection="1">
      <alignment horizontal="center" vertical="top"/>
    </xf>
    <xf numFmtId="0" fontId="50" fillId="0" borderId="0" xfId="0" applyFont="1" applyBorder="1" applyAlignment="1" applyProtection="1">
      <alignment horizontal="center" vertical="top"/>
    </xf>
    <xf numFmtId="0" fontId="50" fillId="0" borderId="86" xfId="0" applyFont="1" applyBorder="1" applyAlignment="1" applyProtection="1">
      <alignment horizontal="center" vertical="top"/>
    </xf>
    <xf numFmtId="0" fontId="9" fillId="0" borderId="32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48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</xf>
    <xf numFmtId="0" fontId="64" fillId="0" borderId="24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/>
    </xf>
    <xf numFmtId="0" fontId="54" fillId="0" borderId="22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54" fillId="0" borderId="33" xfId="0" applyFont="1" applyBorder="1" applyAlignment="1" applyProtection="1">
      <alignment horizontal="center" vertical="center"/>
    </xf>
    <xf numFmtId="0" fontId="50" fillId="0" borderId="23" xfId="0" applyFont="1" applyBorder="1" applyAlignment="1" applyProtection="1">
      <alignment horizontal="center" vertical="center"/>
    </xf>
    <xf numFmtId="0" fontId="50" fillId="0" borderId="24" xfId="0" applyFont="1" applyBorder="1" applyAlignment="1" applyProtection="1">
      <alignment horizontal="center" vertical="center"/>
    </xf>
    <xf numFmtId="0" fontId="50" fillId="0" borderId="25" xfId="0" applyFont="1" applyBorder="1" applyAlignment="1" applyProtection="1">
      <alignment horizontal="center" vertical="center"/>
    </xf>
    <xf numFmtId="0" fontId="50" fillId="0" borderId="22" xfId="0" applyFont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33" xfId="0" applyFont="1" applyBorder="1" applyAlignment="1" applyProtection="1">
      <alignment horizontal="center" vertical="center"/>
    </xf>
    <xf numFmtId="0" fontId="50" fillId="0" borderId="41" xfId="0" applyFont="1" applyBorder="1" applyAlignment="1" applyProtection="1">
      <alignment horizontal="center" vertical="top"/>
    </xf>
    <xf numFmtId="0" fontId="50" fillId="0" borderId="24" xfId="0" applyFont="1" applyBorder="1" applyAlignment="1" applyProtection="1">
      <alignment horizontal="center" vertical="top"/>
    </xf>
    <xf numFmtId="0" fontId="50" fillId="0" borderId="51" xfId="0" applyFont="1" applyBorder="1" applyAlignment="1" applyProtection="1">
      <alignment horizontal="center" vertical="top"/>
    </xf>
    <xf numFmtId="3" fontId="137" fillId="0" borderId="6" xfId="0" applyNumberFormat="1" applyFont="1" applyBorder="1" applyAlignment="1" applyProtection="1">
      <alignment horizontal="center"/>
    </xf>
    <xf numFmtId="0" fontId="54" fillId="0" borderId="36" xfId="0" applyFont="1" applyBorder="1" applyAlignment="1" applyProtection="1">
      <alignment horizontal="center" vertical="center"/>
    </xf>
    <xf numFmtId="0" fontId="54" fillId="0" borderId="35" xfId="0" applyFont="1" applyBorder="1" applyAlignment="1" applyProtection="1">
      <alignment horizontal="center" vertical="center"/>
    </xf>
    <xf numFmtId="0" fontId="54" fillId="0" borderId="146" xfId="0" applyFont="1" applyBorder="1" applyAlignment="1" applyProtection="1">
      <alignment horizontal="center" vertical="center"/>
    </xf>
    <xf numFmtId="0" fontId="50" fillId="0" borderId="23" xfId="0" applyFont="1" applyBorder="1" applyAlignment="1" applyProtection="1">
      <alignment horizontal="center" vertical="top"/>
    </xf>
    <xf numFmtId="0" fontId="50" fillId="0" borderId="25" xfId="0" applyFont="1" applyBorder="1" applyAlignment="1" applyProtection="1">
      <alignment horizontal="center" vertical="top"/>
    </xf>
    <xf numFmtId="0" fontId="62" fillId="0" borderId="0" xfId="0" applyFont="1" applyBorder="1" applyAlignment="1" applyProtection="1">
      <alignment horizontal="center" vertical="center"/>
    </xf>
    <xf numFmtId="0" fontId="62" fillId="0" borderId="0" xfId="0" applyFont="1" applyAlignment="1" applyProtection="1">
      <alignment horizontal="right" vertical="center"/>
    </xf>
    <xf numFmtId="0" fontId="4" fillId="0" borderId="36" xfId="0" applyFont="1" applyFill="1" applyBorder="1" applyAlignment="1" applyProtection="1">
      <alignment horizontal="center"/>
    </xf>
    <xf numFmtId="0" fontId="4" fillId="0" borderId="35" xfId="0" applyFont="1" applyFill="1" applyBorder="1" applyAlignment="1" applyProtection="1">
      <alignment horizontal="center"/>
    </xf>
    <xf numFmtId="0" fontId="4" fillId="0" borderId="34" xfId="0" applyFont="1" applyFill="1" applyBorder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62" fillId="0" borderId="24" xfId="0" applyFont="1" applyBorder="1" applyAlignment="1" applyProtection="1">
      <alignment horizontal="center"/>
    </xf>
    <xf numFmtId="3" fontId="119" fillId="0" borderId="1" xfId="0" applyNumberFormat="1" applyFont="1" applyBorder="1" applyAlignment="1" applyProtection="1">
      <alignment horizontal="center" vertical="center" readingOrder="2"/>
    </xf>
    <xf numFmtId="3" fontId="119" fillId="0" borderId="4" xfId="0" applyNumberFormat="1" applyFont="1" applyBorder="1" applyAlignment="1" applyProtection="1">
      <alignment horizontal="center" vertical="center" readingOrder="2"/>
    </xf>
    <xf numFmtId="0" fontId="9" fillId="0" borderId="4" xfId="0" applyFont="1" applyBorder="1" applyAlignment="1" applyProtection="1">
      <alignment horizontal="center"/>
    </xf>
    <xf numFmtId="0" fontId="9" fillId="0" borderId="6" xfId="0" applyFont="1" applyBorder="1" applyAlignment="1" applyProtection="1">
      <alignment horizontal="center" vertical="center"/>
    </xf>
    <xf numFmtId="0" fontId="9" fillId="0" borderId="50" xfId="0" applyFont="1" applyBorder="1" applyAlignment="1" applyProtection="1">
      <alignment horizontal="center" vertical="center"/>
    </xf>
    <xf numFmtId="0" fontId="50" fillId="0" borderId="128" xfId="0" applyFont="1" applyBorder="1" applyAlignment="1" applyProtection="1">
      <alignment horizontal="center" vertical="center"/>
    </xf>
    <xf numFmtId="0" fontId="50" fillId="0" borderId="6" xfId="0" applyFont="1" applyBorder="1" applyAlignment="1" applyProtection="1">
      <alignment horizontal="center" vertical="center"/>
    </xf>
    <xf numFmtId="3" fontId="138" fillId="0" borderId="6" xfId="0" applyNumberFormat="1" applyFont="1" applyBorder="1" applyAlignment="1" applyProtection="1">
      <alignment horizontal="center"/>
    </xf>
    <xf numFmtId="0" fontId="9" fillId="0" borderId="6" xfId="0" applyFont="1" applyBorder="1" applyAlignment="1" applyProtection="1">
      <alignment horizontal="center"/>
    </xf>
    <xf numFmtId="0" fontId="9" fillId="0" borderId="50" xfId="0" applyFont="1" applyBorder="1" applyAlignment="1" applyProtection="1">
      <alignment horizontal="center"/>
    </xf>
    <xf numFmtId="3" fontId="138" fillId="0" borderId="0" xfId="0" applyNumberFormat="1" applyFont="1" applyBorder="1" applyAlignment="1" applyProtection="1">
      <alignment horizontal="center"/>
    </xf>
    <xf numFmtId="0" fontId="63" fillId="0" borderId="0" xfId="0" applyFont="1" applyAlignment="1" applyProtection="1">
      <alignment horizontal="center" vertical="center"/>
    </xf>
    <xf numFmtId="3" fontId="33" fillId="0" borderId="0" xfId="0" applyNumberFormat="1" applyFont="1" applyBorder="1" applyAlignment="1" applyProtection="1">
      <alignment horizontal="center" readingOrder="2"/>
    </xf>
    <xf numFmtId="3" fontId="138" fillId="9" borderId="0" xfId="0" applyNumberFormat="1" applyFont="1" applyFill="1" applyBorder="1" applyAlignment="1" applyProtection="1">
      <alignment horizontal="center"/>
    </xf>
    <xf numFmtId="0" fontId="12" fillId="0" borderId="41" xfId="0" applyFont="1" applyBorder="1" applyAlignment="1" applyProtection="1">
      <alignment horizontal="center"/>
    </xf>
    <xf numFmtId="0" fontId="12" fillId="0" borderId="24" xfId="0" applyFont="1" applyBorder="1" applyAlignment="1" applyProtection="1">
      <alignment horizontal="center"/>
    </xf>
    <xf numFmtId="0" fontId="12" fillId="0" borderId="44" xfId="0" applyFont="1" applyBorder="1" applyAlignment="1" applyProtection="1">
      <alignment horizontal="center"/>
    </xf>
    <xf numFmtId="0" fontId="12" fillId="0" borderId="38" xfId="0" applyFont="1" applyBorder="1" applyAlignment="1" applyProtection="1">
      <alignment horizontal="center"/>
    </xf>
    <xf numFmtId="3" fontId="62" fillId="0" borderId="0" xfId="0" applyNumberFormat="1" applyFont="1" applyBorder="1" applyAlignment="1" applyProtection="1">
      <alignment horizontal="center" vertical="center"/>
    </xf>
    <xf numFmtId="0" fontId="64" fillId="0" borderId="0" xfId="0" applyFont="1" applyBorder="1" applyAlignment="1" applyProtection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33" xfId="0" applyFont="1" applyFill="1" applyBorder="1" applyAlignment="1" applyProtection="1">
      <alignment horizontal="center" vertical="center"/>
    </xf>
    <xf numFmtId="0" fontId="54" fillId="0" borderId="34" xfId="0" applyFont="1" applyBorder="1" applyAlignment="1" applyProtection="1">
      <alignment horizontal="center" vertical="center"/>
    </xf>
    <xf numFmtId="0" fontId="9" fillId="0" borderId="36" xfId="0" applyFont="1" applyFill="1" applyBorder="1" applyAlignment="1" applyProtection="1">
      <alignment horizontal="center"/>
    </xf>
    <xf numFmtId="0" fontId="9" fillId="0" borderId="35" xfId="0" applyFont="1" applyFill="1" applyBorder="1" applyAlignment="1" applyProtection="1">
      <alignment horizontal="center"/>
    </xf>
    <xf numFmtId="0" fontId="9" fillId="0" borderId="4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50" fillId="0" borderId="128" xfId="0" applyFont="1" applyFill="1" applyBorder="1" applyAlignment="1" applyProtection="1">
      <alignment horizontal="center"/>
    </xf>
    <xf numFmtId="0" fontId="50" fillId="0" borderId="6" xfId="0" applyFont="1" applyFill="1" applyBorder="1" applyAlignment="1" applyProtection="1">
      <alignment horizontal="center"/>
    </xf>
    <xf numFmtId="0" fontId="9" fillId="0" borderId="41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12" fillId="0" borderId="35" xfId="0" applyFont="1" applyBorder="1" applyAlignment="1" applyProtection="1">
      <alignment horizontal="center"/>
    </xf>
    <xf numFmtId="3" fontId="137" fillId="0" borderId="24" xfId="0" applyNumberFormat="1" applyFont="1" applyBorder="1" applyAlignment="1" applyProtection="1">
      <alignment horizontal="center" vertical="center"/>
    </xf>
    <xf numFmtId="3" fontId="137" fillId="0" borderId="4" xfId="0" applyNumberFormat="1" applyFont="1" applyBorder="1" applyAlignment="1" applyProtection="1">
      <alignment horizontal="center"/>
    </xf>
    <xf numFmtId="165" fontId="140" fillId="9" borderId="1" xfId="0" applyNumberFormat="1" applyFont="1" applyFill="1" applyBorder="1" applyAlignment="1" applyProtection="1">
      <alignment horizontal="center" vertical="center"/>
    </xf>
    <xf numFmtId="0" fontId="50" fillId="0" borderId="41" xfId="0" applyFont="1" applyBorder="1" applyAlignment="1" applyProtection="1">
      <alignment horizontal="center" vertical="center"/>
    </xf>
    <xf numFmtId="0" fontId="50" fillId="0" borderId="32" xfId="0" applyFont="1" applyBorder="1" applyAlignment="1" applyProtection="1">
      <alignment horizontal="center" vertical="center"/>
    </xf>
    <xf numFmtId="0" fontId="9" fillId="0" borderId="24" xfId="0" applyFont="1" applyBorder="1" applyAlignment="1" applyProtection="1">
      <alignment horizontal="center"/>
    </xf>
    <xf numFmtId="0" fontId="9" fillId="0" borderId="14" xfId="0" applyFont="1" applyBorder="1" applyAlignment="1" applyProtection="1">
      <alignment horizontal="center"/>
    </xf>
    <xf numFmtId="0" fontId="9" fillId="0" borderId="41" xfId="0" applyFont="1" applyBorder="1" applyAlignment="1" applyProtection="1">
      <alignment horizontal="center" vertical="center"/>
    </xf>
    <xf numFmtId="0" fontId="9" fillId="0" borderId="24" xfId="0" applyFont="1" applyBorder="1" applyAlignment="1" applyProtection="1">
      <alignment horizontal="center" vertical="center"/>
    </xf>
    <xf numFmtId="0" fontId="62" fillId="0" borderId="0" xfId="0" applyNumberFormat="1" applyFont="1" applyAlignment="1" applyProtection="1">
      <alignment horizontal="center" vertical="center"/>
    </xf>
    <xf numFmtId="0" fontId="9" fillId="0" borderId="54" xfId="0" applyFont="1" applyBorder="1" applyAlignment="1" applyProtection="1">
      <alignment horizontal="center"/>
    </xf>
    <xf numFmtId="0" fontId="9" fillId="0" borderId="44" xfId="0" applyFont="1" applyBorder="1" applyAlignment="1" applyProtection="1">
      <alignment horizontal="center"/>
    </xf>
    <xf numFmtId="0" fontId="9" fillId="0" borderId="38" xfId="0" applyFont="1" applyBorder="1" applyAlignment="1" applyProtection="1">
      <alignment horizontal="center"/>
    </xf>
    <xf numFmtId="0" fontId="109" fillId="0" borderId="46" xfId="0" applyFont="1" applyFill="1" applyBorder="1" applyAlignment="1" applyProtection="1">
      <alignment horizontal="center" vertical="center"/>
    </xf>
    <xf numFmtId="0" fontId="109" fillId="0" borderId="1" xfId="0" applyFont="1" applyFill="1" applyBorder="1" applyAlignment="1" applyProtection="1">
      <alignment horizontal="center" vertical="center"/>
    </xf>
    <xf numFmtId="0" fontId="109" fillId="0" borderId="48" xfId="0" applyFont="1" applyFill="1" applyBorder="1" applyAlignment="1" applyProtection="1">
      <alignment horizontal="center" vertical="center"/>
    </xf>
    <xf numFmtId="0" fontId="109" fillId="0" borderId="4" xfId="0" applyFont="1" applyFill="1" applyBorder="1" applyAlignment="1" applyProtection="1">
      <alignment horizontal="center" vertical="center"/>
    </xf>
    <xf numFmtId="0" fontId="59" fillId="0" borderId="0" xfId="0" applyFont="1" applyAlignment="1" applyProtection="1">
      <alignment horizontal="right" vertical="center"/>
    </xf>
    <xf numFmtId="0" fontId="62" fillId="0" borderId="0" xfId="0" applyFont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62" fillId="0" borderId="0" xfId="0" applyFont="1" applyAlignment="1" applyProtection="1">
      <alignment horizontal="center"/>
    </xf>
    <xf numFmtId="0" fontId="54" fillId="0" borderId="0" xfId="0" applyFont="1" applyAlignment="1" applyProtection="1">
      <alignment horizontal="center"/>
    </xf>
    <xf numFmtId="0" fontId="59" fillId="0" borderId="0" xfId="0" applyFont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/>
    </xf>
    <xf numFmtId="0" fontId="9" fillId="0" borderId="47" xfId="0" applyFont="1" applyBorder="1" applyAlignment="1" applyProtection="1">
      <alignment horizontal="center"/>
    </xf>
    <xf numFmtId="0" fontId="9" fillId="0" borderId="33" xfId="0" applyFont="1" applyBorder="1" applyAlignment="1" applyProtection="1">
      <alignment horizontal="center"/>
    </xf>
    <xf numFmtId="0" fontId="109" fillId="0" borderId="1" xfId="0" applyFont="1" applyBorder="1" applyAlignment="1" applyProtection="1">
      <alignment horizontal="center" vertical="center" readingOrder="2"/>
    </xf>
    <xf numFmtId="0" fontId="109" fillId="0" borderId="0" xfId="0" applyFont="1" applyBorder="1" applyAlignment="1" applyProtection="1">
      <alignment horizontal="center" vertical="center" readingOrder="2"/>
    </xf>
    <xf numFmtId="0" fontId="9" fillId="9" borderId="0" xfId="0" applyFont="1" applyFill="1" applyBorder="1" applyAlignment="1" applyProtection="1">
      <alignment horizontal="center"/>
    </xf>
    <xf numFmtId="3" fontId="137" fillId="0" borderId="0" xfId="0" applyNumberFormat="1" applyFont="1" applyBorder="1" applyAlignment="1" applyProtection="1">
      <alignment horizontal="center" vertical="center"/>
    </xf>
    <xf numFmtId="0" fontId="9" fillId="9" borderId="0" xfId="0" applyFont="1" applyFill="1" applyBorder="1" applyAlignment="1" applyProtection="1">
      <alignment horizontal="center" vertical="center"/>
    </xf>
    <xf numFmtId="0" fontId="4" fillId="0" borderId="125" xfId="0" applyFont="1" applyBorder="1" applyAlignment="1" applyProtection="1">
      <alignment horizontal="center" vertical="center"/>
    </xf>
    <xf numFmtId="0" fontId="4" fillId="0" borderId="126" xfId="0" applyFont="1" applyBorder="1" applyAlignment="1" applyProtection="1">
      <alignment horizontal="center" vertical="center"/>
    </xf>
    <xf numFmtId="0" fontId="4" fillId="0" borderId="127" xfId="0" applyFont="1" applyBorder="1" applyAlignment="1" applyProtection="1">
      <alignment horizontal="center" vertical="center"/>
    </xf>
    <xf numFmtId="0" fontId="9" fillId="0" borderId="32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 readingOrder="2"/>
    </xf>
    <xf numFmtId="0" fontId="9" fillId="0" borderId="128" xfId="0" applyFont="1" applyFill="1" applyBorder="1" applyAlignment="1" applyProtection="1">
      <alignment vertical="center"/>
    </xf>
    <xf numFmtId="0" fontId="9" fillId="0" borderId="6" xfId="0" applyFont="1" applyFill="1" applyBorder="1" applyAlignment="1" applyProtection="1">
      <alignment vertical="center"/>
    </xf>
    <xf numFmtId="0" fontId="9" fillId="9" borderId="48" xfId="0" applyFont="1" applyFill="1" applyBorder="1" applyAlignment="1" applyProtection="1">
      <alignment horizontal="center"/>
    </xf>
    <xf numFmtId="0" fontId="9" fillId="9" borderId="4" xfId="0" applyFont="1" applyFill="1" applyBorder="1" applyAlignment="1" applyProtection="1">
      <alignment horizontal="center"/>
    </xf>
    <xf numFmtId="0" fontId="9" fillId="9" borderId="49" xfId="0" applyFont="1" applyFill="1" applyBorder="1" applyAlignment="1" applyProtection="1">
      <alignment horizontal="center"/>
    </xf>
    <xf numFmtId="3" fontId="139" fillId="9" borderId="6" xfId="0" applyNumberFormat="1" applyFont="1" applyFill="1" applyBorder="1" applyAlignment="1" applyProtection="1">
      <alignment horizontal="center" vertical="center"/>
    </xf>
    <xf numFmtId="3" fontId="33" fillId="0" borderId="6" xfId="0" applyNumberFormat="1" applyFont="1" applyBorder="1" applyAlignment="1" applyProtection="1">
      <alignment horizontal="center" vertical="center" readingOrder="2"/>
    </xf>
    <xf numFmtId="0" fontId="9" fillId="0" borderId="46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48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58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0" fontId="5" fillId="0" borderId="0" xfId="0" applyFont="1" applyBorder="1" applyAlignment="1" applyProtection="1">
      <alignment horizontal="center" vertical="center"/>
    </xf>
    <xf numFmtId="0" fontId="59" fillId="0" borderId="0" xfId="0" applyFont="1" applyAlignment="1" applyProtection="1">
      <alignment horizontal="center"/>
    </xf>
    <xf numFmtId="0" fontId="59" fillId="0" borderId="0" xfId="0" applyFont="1" applyAlignment="1" applyProtection="1">
      <alignment horizontal="left" vertical="center"/>
    </xf>
    <xf numFmtId="0" fontId="62" fillId="0" borderId="0" xfId="0" applyFont="1" applyBorder="1" applyAlignment="1" applyProtection="1">
      <alignment horizontal="right" vertical="center"/>
    </xf>
    <xf numFmtId="0" fontId="54" fillId="0" borderId="0" xfId="0" applyFont="1" applyAlignment="1" applyProtection="1">
      <alignment horizontal="center" vertical="center"/>
    </xf>
    <xf numFmtId="0" fontId="9" fillId="0" borderId="28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109" fillId="9" borderId="46" xfId="0" applyFont="1" applyFill="1" applyBorder="1" applyAlignment="1" applyProtection="1">
      <alignment horizontal="center" vertical="center"/>
    </xf>
    <xf numFmtId="0" fontId="109" fillId="9" borderId="1" xfId="0" applyFont="1" applyFill="1" applyBorder="1" applyAlignment="1" applyProtection="1">
      <alignment horizontal="center" vertical="center"/>
    </xf>
    <xf numFmtId="0" fontId="109" fillId="9" borderId="47" xfId="0" applyFont="1" applyFill="1" applyBorder="1" applyAlignment="1" applyProtection="1">
      <alignment horizontal="center" vertical="center"/>
    </xf>
    <xf numFmtId="0" fontId="9" fillId="0" borderId="48" xfId="0" applyFont="1" applyFill="1" applyBorder="1" applyAlignment="1" applyProtection="1">
      <alignment horizontal="center"/>
    </xf>
    <xf numFmtId="0" fontId="9" fillId="0" borderId="4" xfId="0" applyFont="1" applyFill="1" applyBorder="1" applyAlignment="1" applyProtection="1">
      <alignment horizontal="center"/>
    </xf>
    <xf numFmtId="0" fontId="9" fillId="9" borderId="11" xfId="0" applyFont="1" applyFill="1" applyBorder="1" applyAlignment="1" applyProtection="1">
      <alignment horizontal="center" vertical="center"/>
    </xf>
    <xf numFmtId="3" fontId="138" fillId="9" borderId="11" xfId="0" applyNumberFormat="1" applyFont="1" applyFill="1" applyBorder="1" applyAlignment="1" applyProtection="1">
      <alignment horizontal="center"/>
    </xf>
    <xf numFmtId="3" fontId="33" fillId="0" borderId="0" xfId="0" applyNumberFormat="1" applyFont="1" applyBorder="1" applyAlignment="1" applyProtection="1">
      <alignment horizontal="center" vertical="center" readingOrder="2"/>
    </xf>
    <xf numFmtId="0" fontId="9" fillId="9" borderId="32" xfId="0" applyFont="1" applyFill="1" applyBorder="1" applyAlignment="1" applyProtection="1">
      <alignment horizontal="center" vertical="center"/>
    </xf>
    <xf numFmtId="0" fontId="85" fillId="0" borderId="26" xfId="0" applyFont="1" applyBorder="1" applyAlignment="1">
      <alignment horizontal="center" vertical="center" wrapText="1" readingOrder="2"/>
    </xf>
    <xf numFmtId="0" fontId="85" fillId="0" borderId="72" xfId="0" applyFont="1" applyBorder="1" applyAlignment="1">
      <alignment horizontal="center" vertical="center" wrapText="1" readingOrder="2"/>
    </xf>
    <xf numFmtId="0" fontId="52" fillId="0" borderId="11" xfId="0" applyFont="1" applyBorder="1" applyAlignment="1">
      <alignment horizontal="center" vertical="center" wrapText="1" readingOrder="2"/>
    </xf>
    <xf numFmtId="0" fontId="52" fillId="0" borderId="31" xfId="0" applyFont="1" applyBorder="1" applyAlignment="1">
      <alignment horizontal="center" vertical="center" wrapText="1" readingOrder="2"/>
    </xf>
    <xf numFmtId="0" fontId="52" fillId="0" borderId="54" xfId="0" applyFont="1" applyBorder="1" applyAlignment="1">
      <alignment horizontal="center" vertical="center" wrapText="1" readingOrder="2"/>
    </xf>
    <xf numFmtId="0" fontId="52" fillId="0" borderId="38" xfId="0" applyFont="1" applyBorder="1" applyAlignment="1">
      <alignment horizontal="center" vertical="center" wrapText="1" readingOrder="2"/>
    </xf>
    <xf numFmtId="0" fontId="82" fillId="0" borderId="54" xfId="0" applyFont="1" applyBorder="1" applyAlignment="1">
      <alignment horizontal="center" vertical="center" wrapText="1" readingOrder="2"/>
    </xf>
    <xf numFmtId="0" fontId="82" fillId="0" borderId="38" xfId="0" applyFont="1" applyBorder="1" applyAlignment="1">
      <alignment horizontal="center" vertical="center" wrapText="1" readingOrder="2"/>
    </xf>
    <xf numFmtId="0" fontId="82" fillId="0" borderId="54" xfId="0" applyFont="1" applyBorder="1" applyAlignment="1">
      <alignment horizontal="right" vertical="center" wrapText="1" readingOrder="2"/>
    </xf>
    <xf numFmtId="0" fontId="82" fillId="0" borderId="38" xfId="0" applyFont="1" applyBorder="1" applyAlignment="1">
      <alignment horizontal="right" vertical="center" wrapText="1" readingOrder="2"/>
    </xf>
    <xf numFmtId="3" fontId="90" fillId="0" borderId="74" xfId="0" applyNumberFormat="1" applyFont="1" applyBorder="1" applyAlignment="1">
      <alignment horizontal="center" vertical="center" wrapText="1" readingOrder="2"/>
    </xf>
    <xf numFmtId="3" fontId="90" fillId="0" borderId="75" xfId="0" applyNumberFormat="1" applyFont="1" applyBorder="1" applyAlignment="1">
      <alignment horizontal="center" vertical="center" wrapText="1" readingOrder="2"/>
    </xf>
    <xf numFmtId="3" fontId="90" fillId="0" borderId="10" xfId="0" applyNumberFormat="1" applyFont="1" applyBorder="1" applyAlignment="1">
      <alignment horizontal="center" vertical="center" wrapText="1" readingOrder="2"/>
    </xf>
    <xf numFmtId="3" fontId="90" fillId="0" borderId="72" xfId="0" applyNumberFormat="1" applyFont="1" applyBorder="1" applyAlignment="1">
      <alignment horizontal="center" vertical="center" wrapText="1" readingOrder="2"/>
    </xf>
    <xf numFmtId="3" fontId="90" fillId="0" borderId="11" xfId="0" applyNumberFormat="1" applyFont="1" applyBorder="1" applyAlignment="1">
      <alignment horizontal="center" vertical="center" wrapText="1" readingOrder="2"/>
    </xf>
    <xf numFmtId="3" fontId="90" fillId="0" borderId="71" xfId="0" applyNumberFormat="1" applyFont="1" applyBorder="1" applyAlignment="1">
      <alignment horizontal="center" vertical="center" wrapText="1" readingOrder="2"/>
    </xf>
    <xf numFmtId="3" fontId="80" fillId="0" borderId="54" xfId="0" applyNumberFormat="1" applyFont="1" applyBorder="1" applyAlignment="1">
      <alignment horizontal="center" vertical="center" wrapText="1" readingOrder="2"/>
    </xf>
    <xf numFmtId="3" fontId="80" fillId="0" borderId="44" xfId="0" applyNumberFormat="1" applyFont="1" applyBorder="1" applyAlignment="1">
      <alignment horizontal="center" vertical="center" wrapText="1" readingOrder="2"/>
    </xf>
    <xf numFmtId="0" fontId="70" fillId="0" borderId="36" xfId="0" applyFont="1" applyBorder="1" applyAlignment="1">
      <alignment horizontal="right" vertical="center" wrapText="1" readingOrder="2"/>
    </xf>
    <xf numFmtId="0" fontId="70" fillId="0" borderId="35" xfId="0" applyFont="1" applyBorder="1" applyAlignment="1">
      <alignment horizontal="right" vertical="center" wrapText="1" readingOrder="2"/>
    </xf>
    <xf numFmtId="0" fontId="70" fillId="0" borderId="34" xfId="0" applyFont="1" applyBorder="1" applyAlignment="1">
      <alignment horizontal="right" vertical="center" wrapText="1" readingOrder="2"/>
    </xf>
    <xf numFmtId="0" fontId="85" fillId="0" borderId="85" xfId="0" applyFont="1" applyBorder="1" applyAlignment="1">
      <alignment horizontal="right" vertical="center" wrapText="1" readingOrder="2"/>
    </xf>
    <xf numFmtId="0" fontId="85" fillId="0" borderId="74" xfId="0" applyFont="1" applyBorder="1" applyAlignment="1">
      <alignment horizontal="right" vertical="center" wrapText="1" readingOrder="2"/>
    </xf>
    <xf numFmtId="0" fontId="59" fillId="0" borderId="74" xfId="0" applyFont="1" applyBorder="1" applyAlignment="1">
      <alignment horizontal="center" vertical="center" wrapText="1" readingOrder="2"/>
    </xf>
    <xf numFmtId="0" fontId="59" fillId="0" borderId="73" xfId="0" applyFont="1" applyBorder="1" applyAlignment="1">
      <alignment horizontal="center" vertical="center" wrapText="1" readingOrder="2"/>
    </xf>
    <xf numFmtId="0" fontId="85" fillId="0" borderId="20" xfId="0" applyFont="1" applyBorder="1" applyAlignment="1">
      <alignment horizontal="right" vertical="center" wrapText="1" readingOrder="2"/>
    </xf>
    <xf numFmtId="0" fontId="85" fillId="0" borderId="10" xfId="0" applyFont="1" applyBorder="1" applyAlignment="1">
      <alignment horizontal="right" vertical="center" wrapText="1" readingOrder="2"/>
    </xf>
    <xf numFmtId="0" fontId="59" fillId="0" borderId="10" xfId="0" applyFont="1" applyBorder="1" applyAlignment="1">
      <alignment horizontal="center" vertical="center" wrapText="1" readingOrder="2"/>
    </xf>
    <xf numFmtId="0" fontId="59" fillId="0" borderId="29" xfId="0" applyFont="1" applyBorder="1" applyAlignment="1">
      <alignment horizontal="center" vertical="center" wrapText="1" readingOrder="2"/>
    </xf>
    <xf numFmtId="0" fontId="50" fillId="0" borderId="32" xfId="0" applyFont="1" applyBorder="1" applyAlignment="1">
      <alignment horizontal="right" vertical="top" wrapText="1" readingOrder="2"/>
    </xf>
    <xf numFmtId="0" fontId="50" fillId="0" borderId="0" xfId="0" applyFont="1" applyBorder="1" applyAlignment="1">
      <alignment horizontal="right" vertical="top" wrapText="1" readingOrder="2"/>
    </xf>
    <xf numFmtId="0" fontId="50" fillId="0" borderId="36" xfId="0" applyFont="1" applyBorder="1" applyAlignment="1">
      <alignment horizontal="right" vertical="top" wrapText="1" readingOrder="2"/>
    </xf>
    <xf numFmtId="0" fontId="50" fillId="0" borderId="35" xfId="0" applyFont="1" applyBorder="1" applyAlignment="1">
      <alignment horizontal="right" vertical="top" wrapText="1" readingOrder="2"/>
    </xf>
    <xf numFmtId="0" fontId="50" fillId="0" borderId="34" xfId="0" applyFont="1" applyBorder="1" applyAlignment="1">
      <alignment horizontal="right" vertical="top" wrapText="1" readingOrder="2"/>
    </xf>
    <xf numFmtId="0" fontId="50" fillId="0" borderId="33" xfId="0" applyFont="1" applyBorder="1" applyAlignment="1">
      <alignment horizontal="right" vertical="top" wrapText="1" readingOrder="2"/>
    </xf>
    <xf numFmtId="0" fontId="50" fillId="0" borderId="41" xfId="0" applyFont="1" applyBorder="1" applyAlignment="1">
      <alignment horizontal="right" vertical="top" wrapText="1" readingOrder="2"/>
    </xf>
    <xf numFmtId="0" fontId="50" fillId="0" borderId="24" xfId="0" applyFont="1" applyBorder="1" applyAlignment="1">
      <alignment horizontal="right" vertical="top" wrapText="1" readingOrder="2"/>
    </xf>
    <xf numFmtId="0" fontId="50" fillId="0" borderId="25" xfId="0" applyFont="1" applyBorder="1" applyAlignment="1">
      <alignment horizontal="right" vertical="top" wrapText="1" readingOrder="2"/>
    </xf>
    <xf numFmtId="0" fontId="50" fillId="0" borderId="41" xfId="0" applyFont="1" applyBorder="1" applyAlignment="1">
      <alignment horizontal="right" vertical="top"/>
    </xf>
    <xf numFmtId="0" fontId="50" fillId="0" borderId="24" xfId="0" applyFont="1" applyBorder="1" applyAlignment="1">
      <alignment horizontal="right" vertical="top"/>
    </xf>
    <xf numFmtId="0" fontId="50" fillId="0" borderId="25" xfId="0" applyFont="1" applyBorder="1" applyAlignment="1">
      <alignment horizontal="right" vertical="top"/>
    </xf>
    <xf numFmtId="0" fontId="50" fillId="0" borderId="32" xfId="0" applyFont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0" fontId="50" fillId="0" borderId="33" xfId="0" applyFont="1" applyBorder="1" applyAlignment="1">
      <alignment horizontal="right" vertical="top"/>
    </xf>
    <xf numFmtId="0" fontId="50" fillId="0" borderId="36" xfId="0" applyFont="1" applyBorder="1" applyAlignment="1">
      <alignment horizontal="right" vertical="top"/>
    </xf>
    <xf numFmtId="0" fontId="50" fillId="0" borderId="35" xfId="0" applyFont="1" applyBorder="1" applyAlignment="1">
      <alignment horizontal="right" vertical="top"/>
    </xf>
    <xf numFmtId="0" fontId="50" fillId="0" borderId="34" xfId="0" applyFont="1" applyBorder="1" applyAlignment="1">
      <alignment horizontal="right" vertical="top"/>
    </xf>
    <xf numFmtId="0" fontId="52" fillId="0" borderId="41" xfId="0" applyFont="1" applyBorder="1" applyAlignment="1">
      <alignment horizontal="center" vertical="center" wrapText="1" readingOrder="2"/>
    </xf>
    <xf numFmtId="0" fontId="52" fillId="0" borderId="24" xfId="0" applyFont="1" applyBorder="1" applyAlignment="1">
      <alignment horizontal="center" vertical="center" wrapText="1" readingOrder="2"/>
    </xf>
    <xf numFmtId="0" fontId="56" fillId="0" borderId="54" xfId="0" applyFont="1" applyBorder="1" applyAlignment="1">
      <alignment horizontal="center" vertical="center" wrapText="1" readingOrder="2"/>
    </xf>
    <xf numFmtId="0" fontId="56" fillId="0" borderId="38" xfId="0" applyFont="1" applyBorder="1" applyAlignment="1">
      <alignment horizontal="center" vertical="center" wrapText="1" readingOrder="2"/>
    </xf>
    <xf numFmtId="0" fontId="53" fillId="0" borderId="54" xfId="0" applyFont="1" applyBorder="1" applyAlignment="1">
      <alignment horizontal="center" vertical="center" wrapText="1" readingOrder="2"/>
    </xf>
    <xf numFmtId="0" fontId="53" fillId="0" borderId="38" xfId="0" applyFont="1" applyBorder="1" applyAlignment="1">
      <alignment horizontal="center" vertical="center" wrapText="1" readingOrder="2"/>
    </xf>
    <xf numFmtId="0" fontId="85" fillId="0" borderId="89" xfId="0" applyFont="1" applyBorder="1" applyAlignment="1">
      <alignment horizontal="center" vertical="center" wrapText="1" readingOrder="2"/>
    </xf>
    <xf numFmtId="0" fontId="85" fillId="0" borderId="75" xfId="0" applyFont="1" applyBorder="1" applyAlignment="1">
      <alignment horizontal="center" vertical="center" wrapText="1" readingOrder="2"/>
    </xf>
    <xf numFmtId="0" fontId="88" fillId="0" borderId="36" xfId="0" applyFont="1" applyBorder="1" applyAlignment="1">
      <alignment horizontal="center" vertical="center" wrapText="1" readingOrder="2"/>
    </xf>
    <xf numFmtId="0" fontId="88" fillId="0" borderId="35" xfId="0" applyFont="1" applyBorder="1" applyAlignment="1">
      <alignment horizontal="center" vertical="center" wrapText="1" readingOrder="2"/>
    </xf>
    <xf numFmtId="0" fontId="88" fillId="0" borderId="34" xfId="0" applyFont="1" applyBorder="1" applyAlignment="1">
      <alignment horizontal="center" vertical="center" wrapText="1" readingOrder="2"/>
    </xf>
    <xf numFmtId="0" fontId="70" fillId="0" borderId="0" xfId="0" applyFont="1" applyBorder="1" applyAlignment="1">
      <alignment horizontal="right" vertical="center" wrapText="1" readingOrder="2"/>
    </xf>
    <xf numFmtId="0" fontId="70" fillId="0" borderId="33" xfId="0" applyFont="1" applyBorder="1" applyAlignment="1">
      <alignment horizontal="right" vertical="center" wrapText="1" readingOrder="2"/>
    </xf>
    <xf numFmtId="0" fontId="85" fillId="0" borderId="26" xfId="0" applyFont="1" applyBorder="1" applyAlignment="1">
      <alignment horizontal="right" vertical="center" wrapText="1" readingOrder="2"/>
    </xf>
    <xf numFmtId="0" fontId="59" fillId="0" borderId="0" xfId="0" applyFont="1" applyBorder="1" applyAlignment="1">
      <alignment horizontal="center" vertical="center" wrapText="1" readingOrder="2"/>
    </xf>
    <xf numFmtId="0" fontId="59" fillId="0" borderId="33" xfId="0" applyFont="1" applyBorder="1" applyAlignment="1">
      <alignment horizontal="center" vertical="center" wrapText="1" readingOrder="2"/>
    </xf>
    <xf numFmtId="0" fontId="85" fillId="0" borderId="30" xfId="0" applyFont="1" applyBorder="1" applyAlignment="1">
      <alignment horizontal="center" vertical="center" wrapText="1" readingOrder="2"/>
    </xf>
    <xf numFmtId="0" fontId="85" fillId="0" borderId="71" xfId="0" applyFont="1" applyBorder="1" applyAlignment="1">
      <alignment horizontal="center" vertical="center" wrapText="1" readingOrder="2"/>
    </xf>
    <xf numFmtId="0" fontId="52" fillId="0" borderId="10" xfId="0" applyFont="1" applyBorder="1" applyAlignment="1">
      <alignment horizontal="center" vertical="center" wrapText="1" readingOrder="2"/>
    </xf>
    <xf numFmtId="0" fontId="52" fillId="0" borderId="29" xfId="0" applyFont="1" applyBorder="1" applyAlignment="1">
      <alignment horizontal="center" vertical="center" wrapText="1" readingOrder="2"/>
    </xf>
    <xf numFmtId="0" fontId="52" fillId="0" borderId="0" xfId="0" applyFont="1" applyBorder="1" applyAlignment="1">
      <alignment horizontal="center" vertical="center" wrapText="1" readingOrder="2"/>
    </xf>
    <xf numFmtId="0" fontId="52" fillId="0" borderId="33" xfId="0" applyFont="1" applyBorder="1" applyAlignment="1">
      <alignment horizontal="center" vertical="center" wrapText="1" readingOrder="2"/>
    </xf>
    <xf numFmtId="0" fontId="52" fillId="0" borderId="25" xfId="0" applyFont="1" applyBorder="1" applyAlignment="1">
      <alignment horizontal="center" vertical="center" wrapText="1" readingOrder="2"/>
    </xf>
    <xf numFmtId="0" fontId="55" fillId="0" borderId="41" xfId="0" applyFont="1" applyBorder="1" applyAlignment="1">
      <alignment horizontal="right" vertical="center" wrapText="1" readingOrder="2"/>
    </xf>
    <xf numFmtId="0" fontId="55" fillId="0" borderId="24" xfId="0" applyFont="1" applyBorder="1" applyAlignment="1">
      <alignment horizontal="right" vertical="center"/>
    </xf>
    <xf numFmtId="0" fontId="55" fillId="0" borderId="25" xfId="0" applyFont="1" applyBorder="1" applyAlignment="1">
      <alignment horizontal="right" vertical="center"/>
    </xf>
    <xf numFmtId="0" fontId="83" fillId="0" borderId="54" xfId="0" applyFont="1" applyBorder="1" applyAlignment="1">
      <alignment horizontal="center" vertical="center" wrapText="1" readingOrder="2"/>
    </xf>
    <xf numFmtId="0" fontId="83" fillId="0" borderId="44" xfId="0" applyFont="1" applyBorder="1" applyAlignment="1">
      <alignment horizontal="center" vertical="center" wrapText="1" readingOrder="2"/>
    </xf>
    <xf numFmtId="0" fontId="83" fillId="0" borderId="38" xfId="0" applyFont="1" applyBorder="1" applyAlignment="1">
      <alignment horizontal="center" vertical="center" wrapText="1" readingOrder="2"/>
    </xf>
    <xf numFmtId="0" fontId="56" fillId="0" borderId="44" xfId="0" applyFont="1" applyBorder="1" applyAlignment="1">
      <alignment horizontal="center" vertical="center" wrapText="1" readingOrder="2"/>
    </xf>
    <xf numFmtId="0" fontId="50" fillId="0" borderId="30" xfId="0" applyFont="1" applyBorder="1" applyAlignment="1">
      <alignment vertical="top" wrapText="1" readingOrder="2"/>
    </xf>
    <xf numFmtId="0" fontId="50" fillId="0" borderId="11" xfId="0" applyFont="1" applyBorder="1" applyAlignment="1">
      <alignment vertical="top" wrapText="1" readingOrder="2"/>
    </xf>
    <xf numFmtId="0" fontId="50" fillId="0" borderId="31" xfId="0" applyFont="1" applyBorder="1" applyAlignment="1">
      <alignment vertical="top" wrapText="1" readingOrder="2"/>
    </xf>
    <xf numFmtId="0" fontId="50" fillId="0" borderId="32" xfId="0" applyFont="1" applyBorder="1" applyAlignment="1">
      <alignment vertical="top" wrapText="1" readingOrder="2"/>
    </xf>
    <xf numFmtId="0" fontId="50" fillId="0" borderId="0" xfId="0" applyFont="1" applyBorder="1" applyAlignment="1">
      <alignment vertical="top" wrapText="1" readingOrder="2"/>
    </xf>
    <xf numFmtId="0" fontId="50" fillId="0" borderId="33" xfId="0" applyFont="1" applyBorder="1" applyAlignment="1">
      <alignment vertical="top" wrapText="1" readingOrder="2"/>
    </xf>
    <xf numFmtId="0" fontId="50" fillId="0" borderId="36" xfId="0" applyFont="1" applyBorder="1" applyAlignment="1">
      <alignment vertical="top" wrapText="1" readingOrder="2"/>
    </xf>
    <xf numFmtId="0" fontId="50" fillId="0" borderId="35" xfId="0" applyFont="1" applyBorder="1" applyAlignment="1">
      <alignment vertical="top" wrapText="1" readingOrder="2"/>
    </xf>
    <xf numFmtId="0" fontId="50" fillId="0" borderId="34" xfId="0" applyFont="1" applyBorder="1" applyAlignment="1">
      <alignment vertical="top" wrapText="1" readingOrder="2"/>
    </xf>
    <xf numFmtId="0" fontId="85" fillId="0" borderId="28" xfId="0" applyFont="1" applyBorder="1" applyAlignment="1">
      <alignment horizontal="center" vertical="top" wrapText="1" readingOrder="2"/>
    </xf>
    <xf numFmtId="0" fontId="85" fillId="0" borderId="14" xfId="0" applyFont="1" applyBorder="1" applyAlignment="1">
      <alignment horizontal="center" vertical="top" wrapText="1" readingOrder="2"/>
    </xf>
    <xf numFmtId="0" fontId="85" fillId="0" borderId="27" xfId="0" applyFont="1" applyBorder="1" applyAlignment="1">
      <alignment horizontal="center" vertical="top" wrapText="1" readingOrder="2"/>
    </xf>
    <xf numFmtId="3" fontId="90" fillId="0" borderId="28" xfId="0" applyNumberFormat="1" applyFont="1" applyBorder="1" applyAlignment="1">
      <alignment horizontal="center" vertical="top" wrapText="1" readingOrder="2"/>
    </xf>
    <xf numFmtId="3" fontId="90" fillId="0" borderId="14" xfId="0" applyNumberFormat="1" applyFont="1" applyBorder="1" applyAlignment="1">
      <alignment horizontal="center" vertical="top" wrapText="1" readingOrder="2"/>
    </xf>
    <xf numFmtId="3" fontId="59" fillId="0" borderId="89" xfId="0" applyNumberFormat="1" applyFont="1" applyBorder="1" applyAlignment="1">
      <alignment horizontal="center" vertical="center" wrapText="1" readingOrder="2"/>
    </xf>
    <xf numFmtId="3" fontId="59" fillId="0" borderId="73" xfId="0" applyNumberFormat="1" applyFont="1" applyBorder="1" applyAlignment="1">
      <alignment horizontal="center" vertical="center" wrapText="1" readingOrder="2"/>
    </xf>
    <xf numFmtId="0" fontId="85" fillId="0" borderId="28" xfId="0" applyFont="1" applyBorder="1" applyAlignment="1">
      <alignment horizontal="center" vertical="center" wrapText="1" readingOrder="2"/>
    </xf>
    <xf numFmtId="0" fontId="85" fillId="0" borderId="14" xfId="0" applyFont="1" applyBorder="1" applyAlignment="1">
      <alignment horizontal="center" vertical="center" wrapText="1" readingOrder="2"/>
    </xf>
    <xf numFmtId="0" fontId="85" fillId="0" borderId="27" xfId="0" applyFont="1" applyBorder="1" applyAlignment="1">
      <alignment horizontal="center" vertical="center" wrapText="1" readingOrder="2"/>
    </xf>
    <xf numFmtId="3" fontId="90" fillId="0" borderId="26" xfId="0" applyNumberFormat="1" applyFont="1" applyBorder="1" applyAlignment="1">
      <alignment horizontal="center" vertical="center" wrapText="1" readingOrder="2"/>
    </xf>
    <xf numFmtId="3" fontId="59" fillId="0" borderId="26" xfId="0" applyNumberFormat="1" applyFont="1" applyBorder="1" applyAlignment="1">
      <alignment horizontal="center" vertical="center" wrapText="1" readingOrder="2"/>
    </xf>
    <xf numFmtId="3" fontId="59" fillId="0" borderId="29" xfId="0" applyNumberFormat="1" applyFont="1" applyBorder="1" applyAlignment="1">
      <alignment horizontal="center" vertical="center" wrapText="1" readingOrder="2"/>
    </xf>
    <xf numFmtId="0" fontId="85" fillId="0" borderId="88" xfId="0" applyFont="1" applyBorder="1" applyAlignment="1">
      <alignment horizontal="center" vertical="center" wrapText="1" readingOrder="2"/>
    </xf>
    <xf numFmtId="0" fontId="85" fillId="0" borderId="70" xfId="0" applyFont="1" applyBorder="1" applyAlignment="1">
      <alignment horizontal="center" vertical="center" wrapText="1" readingOrder="2"/>
    </xf>
    <xf numFmtId="0" fontId="85" fillId="0" borderId="87" xfId="0" applyFont="1" applyBorder="1" applyAlignment="1">
      <alignment horizontal="center" vertical="center" wrapText="1" readingOrder="2"/>
    </xf>
    <xf numFmtId="3" fontId="90" fillId="0" borderId="88" xfId="0" applyNumberFormat="1" applyFont="1" applyBorder="1" applyAlignment="1">
      <alignment horizontal="center" vertical="center" wrapText="1" readingOrder="2"/>
    </xf>
    <xf numFmtId="3" fontId="90" fillId="0" borderId="70" xfId="0" applyNumberFormat="1" applyFont="1" applyBorder="1" applyAlignment="1">
      <alignment horizontal="center" vertical="center" wrapText="1" readingOrder="2"/>
    </xf>
    <xf numFmtId="3" fontId="80" fillId="0" borderId="54" xfId="0" applyNumberFormat="1" applyFont="1" applyBorder="1" applyAlignment="1">
      <alignment horizontal="center" vertical="center"/>
    </xf>
    <xf numFmtId="3" fontId="80" fillId="0" borderId="44" xfId="0" applyNumberFormat="1" applyFont="1" applyBorder="1" applyAlignment="1">
      <alignment horizontal="center" vertical="center"/>
    </xf>
    <xf numFmtId="0" fontId="49" fillId="0" borderId="90" xfId="0" applyFont="1" applyBorder="1" applyAlignment="1">
      <alignment horizontal="center" vertical="center" wrapText="1" readingOrder="2"/>
    </xf>
    <xf numFmtId="0" fontId="49" fillId="0" borderId="69" xfId="0" applyFont="1" applyBorder="1" applyAlignment="1">
      <alignment horizontal="center" vertical="center" wrapText="1" readingOrder="2"/>
    </xf>
    <xf numFmtId="0" fontId="49" fillId="0" borderId="91" xfId="0" applyFont="1" applyBorder="1" applyAlignment="1">
      <alignment horizontal="center" vertical="center" wrapText="1" readingOrder="2"/>
    </xf>
    <xf numFmtId="0" fontId="85" fillId="0" borderId="30" xfId="0" applyFont="1" applyBorder="1" applyAlignment="1">
      <alignment horizontal="right" vertical="center" wrapText="1" readingOrder="2"/>
    </xf>
    <xf numFmtId="0" fontId="85" fillId="0" borderId="11" xfId="0" applyFont="1" applyBorder="1" applyAlignment="1">
      <alignment horizontal="right" vertical="center" wrapText="1" readingOrder="2"/>
    </xf>
    <xf numFmtId="0" fontId="85" fillId="0" borderId="36" xfId="0" applyFont="1" applyBorder="1" applyAlignment="1">
      <alignment horizontal="right" vertical="center" wrapText="1" readingOrder="2"/>
    </xf>
    <xf numFmtId="0" fontId="85" fillId="0" borderId="35" xfId="0" applyFont="1" applyBorder="1" applyAlignment="1">
      <alignment horizontal="right" vertical="center" wrapText="1" readingOrder="2"/>
    </xf>
    <xf numFmtId="0" fontId="59" fillId="0" borderId="11" xfId="0" applyFont="1" applyBorder="1" applyAlignment="1">
      <alignment horizontal="right" vertical="center" wrapText="1" readingOrder="2"/>
    </xf>
    <xf numFmtId="0" fontId="59" fillId="0" borderId="31" xfId="0" applyFont="1" applyBorder="1" applyAlignment="1">
      <alignment horizontal="right" vertical="center" wrapText="1" readingOrder="2"/>
    </xf>
    <xf numFmtId="0" fontId="59" fillId="0" borderId="35" xfId="0" applyFont="1" applyBorder="1" applyAlignment="1">
      <alignment horizontal="right" vertical="center" wrapText="1" readingOrder="2"/>
    </xf>
    <xf numFmtId="0" fontId="59" fillId="0" borderId="34" xfId="0" applyFont="1" applyBorder="1" applyAlignment="1">
      <alignment horizontal="right" vertical="center" wrapText="1" readingOrder="2"/>
    </xf>
    <xf numFmtId="0" fontId="85" fillId="0" borderId="88" xfId="0" applyFont="1" applyBorder="1" applyAlignment="1">
      <alignment horizontal="right" vertical="center" wrapText="1" readingOrder="2"/>
    </xf>
    <xf numFmtId="0" fontId="85" fillId="0" borderId="70" xfId="0" applyFont="1" applyBorder="1" applyAlignment="1">
      <alignment horizontal="right" vertical="center" wrapText="1" readingOrder="2"/>
    </xf>
    <xf numFmtId="0" fontId="85" fillId="0" borderId="89" xfId="0" applyFont="1" applyBorder="1" applyAlignment="1">
      <alignment horizontal="right" vertical="center" wrapText="1" readingOrder="2"/>
    </xf>
    <xf numFmtId="0" fontId="59" fillId="0" borderId="74" xfId="0" applyFont="1" applyBorder="1" applyAlignment="1">
      <alignment horizontal="center" vertical="top" wrapText="1" readingOrder="2"/>
    </xf>
    <xf numFmtId="3" fontId="57" fillId="0" borderId="88" xfId="0" applyNumberFormat="1" applyFont="1" applyBorder="1" applyAlignment="1">
      <alignment horizontal="center" vertical="center" wrapText="1" readingOrder="2"/>
    </xf>
    <xf numFmtId="3" fontId="57" fillId="0" borderId="87" xfId="0" applyNumberFormat="1" applyFont="1" applyBorder="1" applyAlignment="1">
      <alignment horizontal="center" vertical="center" wrapText="1" readingOrder="2"/>
    </xf>
    <xf numFmtId="0" fontId="85" fillId="0" borderId="54" xfId="0" applyFont="1" applyBorder="1" applyAlignment="1">
      <alignment horizontal="right" vertical="center" wrapText="1" readingOrder="2"/>
    </xf>
    <xf numFmtId="0" fontId="85" fillId="0" borderId="44" xfId="0" applyFont="1" applyBorder="1" applyAlignment="1">
      <alignment horizontal="right" vertical="center" wrapText="1" readingOrder="2"/>
    </xf>
    <xf numFmtId="0" fontId="85" fillId="0" borderId="95" xfId="0" applyFont="1" applyBorder="1" applyAlignment="1">
      <alignment horizontal="center" vertical="center" wrapText="1" readingOrder="2"/>
    </xf>
    <xf numFmtId="0" fontId="85" fillId="0" borderId="44" xfId="0" applyFont="1" applyBorder="1" applyAlignment="1">
      <alignment horizontal="center" vertical="center" wrapText="1" readingOrder="2"/>
    </xf>
    <xf numFmtId="0" fontId="59" fillId="0" borderId="70" xfId="0" applyFont="1" applyBorder="1" applyAlignment="1">
      <alignment horizontal="center" vertical="center" wrapText="1" readingOrder="2"/>
    </xf>
    <xf numFmtId="0" fontId="59" fillId="0" borderId="87" xfId="0" applyFont="1" applyBorder="1" applyAlignment="1">
      <alignment horizontal="center" vertical="center" wrapText="1" readingOrder="2"/>
    </xf>
    <xf numFmtId="0" fontId="85" fillId="0" borderId="0" xfId="0" applyFont="1" applyBorder="1" applyAlignment="1">
      <alignment horizontal="center" vertical="center" wrapText="1" readingOrder="2"/>
    </xf>
    <xf numFmtId="0" fontId="85" fillId="0" borderId="35" xfId="0" applyFont="1" applyBorder="1" applyAlignment="1">
      <alignment horizontal="center" vertical="center" wrapText="1" readingOrder="2"/>
    </xf>
    <xf numFmtId="0" fontId="116" fillId="0" borderId="23" xfId="0" applyFont="1" applyBorder="1" applyAlignment="1">
      <alignment horizontal="center" vertical="center" readingOrder="2"/>
    </xf>
    <xf numFmtId="0" fontId="116" fillId="0" borderId="24" xfId="0" applyFont="1" applyBorder="1" applyAlignment="1">
      <alignment horizontal="center" vertical="center" readingOrder="2"/>
    </xf>
    <xf numFmtId="0" fontId="116" fillId="0" borderId="22" xfId="0" applyFont="1" applyBorder="1" applyAlignment="1">
      <alignment horizontal="center" vertical="center" readingOrder="2"/>
    </xf>
    <xf numFmtId="0" fontId="116" fillId="0" borderId="0" xfId="0" applyFont="1" applyBorder="1" applyAlignment="1">
      <alignment horizontal="center" vertical="center" readingOrder="2"/>
    </xf>
    <xf numFmtId="0" fontId="116" fillId="0" borderId="37" xfId="0" applyFont="1" applyBorder="1" applyAlignment="1">
      <alignment horizontal="center" vertical="center" readingOrder="2"/>
    </xf>
    <xf numFmtId="0" fontId="116" fillId="0" borderId="35" xfId="0" applyFont="1" applyBorder="1" applyAlignment="1">
      <alignment horizontal="center" vertical="center" readingOrder="2"/>
    </xf>
    <xf numFmtId="0" fontId="116" fillId="0" borderId="25" xfId="0" applyFont="1" applyBorder="1" applyAlignment="1">
      <alignment horizontal="center" vertical="center" readingOrder="2"/>
    </xf>
    <xf numFmtId="0" fontId="116" fillId="0" borderId="33" xfId="0" applyFont="1" applyBorder="1" applyAlignment="1">
      <alignment horizontal="center" vertical="center" readingOrder="2"/>
    </xf>
    <xf numFmtId="0" fontId="116" fillId="0" borderId="34" xfId="0" applyFont="1" applyBorder="1" applyAlignment="1">
      <alignment horizontal="center" vertical="center" readingOrder="2"/>
    </xf>
    <xf numFmtId="0" fontId="85" fillId="0" borderId="144" xfId="0" applyFont="1" applyBorder="1" applyAlignment="1">
      <alignment horizontal="center" vertical="center" wrapText="1" readingOrder="2"/>
    </xf>
    <xf numFmtId="0" fontId="85" fillId="0" borderId="85" xfId="0" applyFont="1" applyBorder="1" applyAlignment="1">
      <alignment horizontal="center" vertical="center" wrapText="1" readingOrder="2"/>
    </xf>
    <xf numFmtId="0" fontId="85" fillId="0" borderId="74" xfId="0" applyFont="1" applyBorder="1" applyAlignment="1">
      <alignment horizontal="center" vertical="center" wrapText="1" readingOrder="2"/>
    </xf>
    <xf numFmtId="0" fontId="46" fillId="0" borderId="0" xfId="0" applyFont="1" applyAlignment="1">
      <alignment horizontal="center" readingOrder="2"/>
    </xf>
    <xf numFmtId="0" fontId="48" fillId="0" borderId="0" xfId="0" applyFont="1" applyAlignment="1">
      <alignment horizontal="center" readingOrder="2"/>
    </xf>
    <xf numFmtId="0" fontId="47" fillId="0" borderId="0" xfId="0" applyFont="1" applyAlignment="1">
      <alignment horizontal="center" readingOrder="2"/>
    </xf>
    <xf numFmtId="0" fontId="50" fillId="0" borderId="0" xfId="0" applyFont="1" applyAlignment="1">
      <alignment horizontal="right" vertical="center" readingOrder="2"/>
    </xf>
    <xf numFmtId="0" fontId="85" fillId="0" borderId="35" xfId="0" applyFont="1" applyBorder="1" applyAlignment="1">
      <alignment horizontal="center" vertical="center" readingOrder="2"/>
    </xf>
    <xf numFmtId="0" fontId="49" fillId="0" borderId="90" xfId="0" applyFont="1" applyBorder="1" applyAlignment="1">
      <alignment horizontal="center" vertical="top" wrapText="1" readingOrder="2"/>
    </xf>
    <xf numFmtId="0" fontId="49" fillId="0" borderId="69" xfId="0" applyFont="1" applyBorder="1" applyAlignment="1">
      <alignment horizontal="center" vertical="top" wrapText="1" readingOrder="2"/>
    </xf>
    <xf numFmtId="0" fontId="49" fillId="0" borderId="91" xfId="0" applyFont="1" applyBorder="1" applyAlignment="1">
      <alignment horizontal="center" vertical="top" wrapText="1" readingOrder="2"/>
    </xf>
    <xf numFmtId="0" fontId="85" fillId="0" borderId="28" xfId="0" applyFont="1" applyBorder="1" applyAlignment="1">
      <alignment horizontal="right" vertical="center" wrapText="1" readingOrder="2"/>
    </xf>
    <xf numFmtId="0" fontId="85" fillId="0" borderId="14" xfId="0" applyFont="1" applyBorder="1" applyAlignment="1">
      <alignment horizontal="right" vertical="center" wrapText="1" readingOrder="2"/>
    </xf>
    <xf numFmtId="0" fontId="85" fillId="0" borderId="13" xfId="0" applyFont="1" applyBorder="1" applyAlignment="1">
      <alignment horizontal="center" vertical="center" wrapText="1" readingOrder="2"/>
    </xf>
    <xf numFmtId="0" fontId="85" fillId="0" borderId="11" xfId="0" applyFont="1" applyBorder="1" applyAlignment="1">
      <alignment horizontal="center" vertical="center" wrapText="1" readingOrder="2"/>
    </xf>
    <xf numFmtId="0" fontId="85" fillId="0" borderId="16" xfId="0" applyFont="1" applyBorder="1" applyAlignment="1">
      <alignment horizontal="center" vertical="center" wrapText="1" readingOrder="2"/>
    </xf>
    <xf numFmtId="0" fontId="80" fillId="3" borderId="11" xfId="11" applyFont="1" applyFill="1" applyBorder="1" applyAlignment="1">
      <alignment horizontal="center" vertical="center" wrapText="1" readingOrder="2"/>
    </xf>
    <xf numFmtId="0" fontId="80" fillId="3" borderId="31" xfId="11" applyFont="1" applyFill="1" applyBorder="1" applyAlignment="1">
      <alignment horizontal="center" vertical="center" wrapText="1" readingOrder="2"/>
    </xf>
    <xf numFmtId="0" fontId="80" fillId="3" borderId="14" xfId="11" applyFont="1" applyFill="1" applyBorder="1" applyAlignment="1">
      <alignment horizontal="center" vertical="center" wrapText="1" readingOrder="2"/>
    </xf>
    <xf numFmtId="0" fontId="80" fillId="3" borderId="27" xfId="11" applyFont="1" applyFill="1" applyBorder="1" applyAlignment="1">
      <alignment horizontal="center" vertical="center" wrapText="1" readingOrder="2"/>
    </xf>
    <xf numFmtId="0" fontId="85" fillId="0" borderId="16" xfId="0" applyFont="1" applyBorder="1" applyAlignment="1">
      <alignment horizontal="right" vertical="center" wrapText="1" readingOrder="2"/>
    </xf>
    <xf numFmtId="0" fontId="59" fillId="0" borderId="11" xfId="0" applyFont="1" applyBorder="1" applyAlignment="1">
      <alignment horizontal="center" vertical="center" wrapText="1" readingOrder="2"/>
    </xf>
    <xf numFmtId="0" fontId="59" fillId="0" borderId="14" xfId="0" applyFont="1" applyBorder="1" applyAlignment="1">
      <alignment horizontal="center" vertical="center" wrapText="1" readingOrder="2"/>
    </xf>
    <xf numFmtId="0" fontId="59" fillId="0" borderId="12" xfId="0" applyFont="1" applyBorder="1" applyAlignment="1">
      <alignment horizontal="center" vertical="center" wrapText="1" readingOrder="2"/>
    </xf>
    <xf numFmtId="0" fontId="59" fillId="0" borderId="15" xfId="0" applyFont="1" applyBorder="1" applyAlignment="1">
      <alignment horizontal="center" vertical="center" wrapText="1" readingOrder="2"/>
    </xf>
    <xf numFmtId="0" fontId="58" fillId="0" borderId="10" xfId="0" applyFont="1" applyBorder="1" applyAlignment="1">
      <alignment horizontal="center" vertical="center" wrapText="1" readingOrder="2"/>
    </xf>
    <xf numFmtId="0" fontId="58" fillId="0" borderId="8" xfId="0" applyFont="1" applyBorder="1" applyAlignment="1">
      <alignment horizontal="center" vertical="center" wrapText="1" readingOrder="2"/>
    </xf>
    <xf numFmtId="0" fontId="45" fillId="3" borderId="41" xfId="4" applyFont="1" applyFill="1" applyBorder="1" applyAlignment="1">
      <alignment horizontal="center" vertical="center"/>
    </xf>
    <xf numFmtId="0" fontId="45" fillId="3" borderId="24" xfId="4" applyFont="1" applyFill="1" applyBorder="1" applyAlignment="1">
      <alignment horizontal="center" vertical="center"/>
    </xf>
    <xf numFmtId="0" fontId="45" fillId="3" borderId="25" xfId="4" applyFont="1" applyFill="1" applyBorder="1" applyAlignment="1">
      <alignment horizontal="center" vertical="center"/>
    </xf>
    <xf numFmtId="0" fontId="81" fillId="3" borderId="32" xfId="4" applyFont="1" applyFill="1" applyBorder="1" applyAlignment="1">
      <alignment horizontal="center" vertical="center"/>
    </xf>
    <xf numFmtId="0" fontId="81" fillId="3" borderId="0" xfId="4" applyFont="1" applyFill="1" applyBorder="1" applyAlignment="1">
      <alignment horizontal="center" vertical="center"/>
    </xf>
    <xf numFmtId="0" fontId="81" fillId="3" borderId="33" xfId="4" applyFont="1" applyFill="1" applyBorder="1" applyAlignment="1">
      <alignment horizontal="center" vertical="center"/>
    </xf>
    <xf numFmtId="0" fontId="81" fillId="3" borderId="36" xfId="4" applyFont="1" applyFill="1" applyBorder="1" applyAlignment="1">
      <alignment horizontal="center" vertical="center"/>
    </xf>
    <xf numFmtId="0" fontId="81" fillId="3" borderId="35" xfId="4" applyFont="1" applyFill="1" applyBorder="1" applyAlignment="1">
      <alignment horizontal="center" vertical="center"/>
    </xf>
    <xf numFmtId="0" fontId="81" fillId="3" borderId="34" xfId="4" applyFont="1" applyFill="1" applyBorder="1" applyAlignment="1">
      <alignment horizontal="center" vertical="center"/>
    </xf>
    <xf numFmtId="0" fontId="110" fillId="3" borderId="61" xfId="4" applyFont="1" applyFill="1" applyBorder="1" applyAlignment="1">
      <alignment horizontal="center" vertical="center"/>
    </xf>
    <xf numFmtId="0" fontId="110" fillId="3" borderId="62" xfId="4" applyFont="1" applyFill="1" applyBorder="1" applyAlignment="1">
      <alignment horizontal="center" vertical="center"/>
    </xf>
    <xf numFmtId="0" fontId="110" fillId="3" borderId="43" xfId="4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3" fontId="137" fillId="3" borderId="3" xfId="4" applyNumberFormat="1" applyFont="1" applyFill="1" applyBorder="1" applyAlignment="1">
      <alignment horizontal="center" vertical="center"/>
    </xf>
    <xf numFmtId="3" fontId="137" fillId="3" borderId="64" xfId="4" applyNumberFormat="1" applyFont="1" applyFill="1" applyBorder="1" applyAlignment="1">
      <alignment horizontal="center" vertical="center"/>
    </xf>
    <xf numFmtId="0" fontId="110" fillId="3" borderId="122" xfId="4" applyFont="1" applyFill="1" applyBorder="1" applyAlignment="1">
      <alignment horizontal="center" vertical="center"/>
    </xf>
    <xf numFmtId="0" fontId="110" fillId="3" borderId="78" xfId="4" applyFont="1" applyFill="1" applyBorder="1" applyAlignment="1">
      <alignment horizontal="center" vertical="center"/>
    </xf>
    <xf numFmtId="3" fontId="146" fillId="3" borderId="3" xfId="4" applyNumberFormat="1" applyFont="1" applyFill="1" applyBorder="1" applyAlignment="1">
      <alignment horizontal="center" vertical="center"/>
    </xf>
    <xf numFmtId="3" fontId="146" fillId="3" borderId="64" xfId="4" applyNumberFormat="1" applyFont="1" applyFill="1" applyBorder="1" applyAlignment="1">
      <alignment horizontal="center" vertical="center"/>
    </xf>
    <xf numFmtId="3" fontId="137" fillId="3" borderId="80" xfId="4" applyNumberFormat="1" applyFont="1" applyFill="1" applyBorder="1" applyAlignment="1">
      <alignment horizontal="center" vertical="center"/>
    </xf>
    <xf numFmtId="0" fontId="32" fillId="3" borderId="80" xfId="4" applyNumberFormat="1" applyFont="1" applyFill="1" applyBorder="1" applyAlignment="1">
      <alignment horizontal="center" vertical="center"/>
    </xf>
    <xf numFmtId="0" fontId="32" fillId="3" borderId="18" xfId="4" applyNumberFormat="1" applyFont="1" applyFill="1" applyBorder="1" applyAlignment="1">
      <alignment horizontal="center" vertical="center"/>
    </xf>
    <xf numFmtId="0" fontId="32" fillId="3" borderId="78" xfId="4" applyNumberFormat="1" applyFont="1" applyFill="1" applyBorder="1" applyAlignment="1">
      <alignment horizontal="center" vertical="center"/>
    </xf>
    <xf numFmtId="0" fontId="137" fillId="3" borderId="64" xfId="4" applyNumberFormat="1" applyFont="1" applyFill="1" applyBorder="1" applyAlignment="1">
      <alignment horizontal="center" vertical="center"/>
    </xf>
    <xf numFmtId="0" fontId="112" fillId="3" borderId="75" xfId="4" applyFont="1" applyFill="1" applyBorder="1" applyAlignment="1">
      <alignment horizontal="left" vertical="center"/>
    </xf>
    <xf numFmtId="0" fontId="112" fillId="3" borderId="76" xfId="4" applyFont="1" applyFill="1" applyBorder="1" applyAlignment="1">
      <alignment horizontal="left" vertical="center"/>
    </xf>
    <xf numFmtId="0" fontId="112" fillId="3" borderId="75" xfId="4" applyFont="1" applyFill="1" applyBorder="1" applyAlignment="1">
      <alignment horizontal="center" vertical="center"/>
    </xf>
    <xf numFmtId="0" fontId="112" fillId="3" borderId="74" xfId="4" applyFont="1" applyFill="1" applyBorder="1" applyAlignment="1">
      <alignment horizontal="center" vertical="center"/>
    </xf>
    <xf numFmtId="0" fontId="112" fillId="3" borderId="76" xfId="4" applyFont="1" applyFill="1" applyBorder="1" applyAlignment="1">
      <alignment horizontal="center" vertical="center"/>
    </xf>
    <xf numFmtId="3" fontId="135" fillId="3" borderId="65" xfId="4" applyNumberFormat="1" applyFont="1" applyFill="1" applyBorder="1" applyAlignment="1">
      <alignment horizontal="center" vertical="center"/>
    </xf>
    <xf numFmtId="3" fontId="135" fillId="3" borderId="66" xfId="4" applyNumberFormat="1" applyFont="1" applyFill="1" applyBorder="1" applyAlignment="1">
      <alignment horizontal="center" vertical="center"/>
    </xf>
    <xf numFmtId="3" fontId="135" fillId="3" borderId="52" xfId="4" applyNumberFormat="1" applyFont="1" applyFill="1" applyBorder="1" applyAlignment="1">
      <alignment horizontal="center" vertical="center"/>
    </xf>
    <xf numFmtId="0" fontId="41" fillId="3" borderId="61" xfId="4" applyFont="1" applyFill="1" applyBorder="1" applyAlignment="1">
      <alignment horizontal="center" vertical="center"/>
    </xf>
    <xf numFmtId="0" fontId="41" fillId="3" borderId="62" xfId="4" applyFont="1" applyFill="1" applyBorder="1" applyAlignment="1">
      <alignment horizontal="center" vertical="center"/>
    </xf>
    <xf numFmtId="0" fontId="41" fillId="3" borderId="63" xfId="4" applyFont="1" applyFill="1" applyBorder="1" applyAlignment="1">
      <alignment horizontal="center" vertical="center"/>
    </xf>
    <xf numFmtId="0" fontId="41" fillId="3" borderId="61" xfId="4" applyFont="1" applyFill="1" applyBorder="1" applyAlignment="1">
      <alignment horizontal="center"/>
    </xf>
    <xf numFmtId="0" fontId="41" fillId="3" borderId="62" xfId="4" applyFont="1" applyFill="1" applyBorder="1" applyAlignment="1">
      <alignment horizontal="center"/>
    </xf>
    <xf numFmtId="0" fontId="41" fillId="3" borderId="63" xfId="4" applyFont="1" applyFill="1" applyBorder="1" applyAlignment="1">
      <alignment horizontal="center"/>
    </xf>
    <xf numFmtId="0" fontId="136" fillId="3" borderId="56" xfId="4" applyFont="1" applyFill="1" applyBorder="1" applyAlignment="1">
      <alignment horizontal="center" vertical="center"/>
    </xf>
    <xf numFmtId="0" fontId="136" fillId="3" borderId="40" xfId="4" applyFont="1" applyFill="1" applyBorder="1" applyAlignment="1">
      <alignment horizontal="center" vertical="center"/>
    </xf>
    <xf numFmtId="0" fontId="136" fillId="3" borderId="42" xfId="4" applyFont="1" applyFill="1" applyBorder="1" applyAlignment="1">
      <alignment horizontal="center" vertical="center"/>
    </xf>
    <xf numFmtId="0" fontId="136" fillId="3" borderId="57" xfId="4" applyFont="1" applyFill="1" applyBorder="1" applyAlignment="1">
      <alignment horizontal="center" vertical="center"/>
    </xf>
    <xf numFmtId="0" fontId="136" fillId="3" borderId="39" xfId="4" applyFont="1" applyFill="1" applyBorder="1" applyAlignment="1">
      <alignment horizontal="center" vertical="center"/>
    </xf>
    <xf numFmtId="0" fontId="136" fillId="3" borderId="81" xfId="4" applyFont="1" applyFill="1" applyBorder="1" applyAlignment="1">
      <alignment horizontal="center" vertical="center"/>
    </xf>
    <xf numFmtId="0" fontId="41" fillId="3" borderId="70" xfId="4" applyFont="1" applyFill="1" applyBorder="1" applyAlignment="1">
      <alignment horizontal="center" vertical="center"/>
    </xf>
    <xf numFmtId="0" fontId="0" fillId="0" borderId="32" xfId="0" applyBorder="1" applyAlignment="1">
      <alignment horizontal="center"/>
    </xf>
    <xf numFmtId="3" fontId="41" fillId="3" borderId="22" xfId="9" applyNumberFormat="1" applyFont="1" applyFill="1" applyBorder="1" applyAlignment="1">
      <alignment horizontal="center" vertical="center"/>
    </xf>
    <xf numFmtId="3" fontId="41" fillId="3" borderId="0" xfId="9" applyNumberFormat="1" applyFont="1" applyFill="1" applyBorder="1" applyAlignment="1">
      <alignment horizontal="center" vertical="center"/>
    </xf>
    <xf numFmtId="3" fontId="41" fillId="3" borderId="86" xfId="9" applyNumberFormat="1" applyFont="1" applyFill="1" applyBorder="1" applyAlignment="1">
      <alignment horizontal="center" vertical="center"/>
    </xf>
    <xf numFmtId="0" fontId="41" fillId="3" borderId="10" xfId="4" applyFont="1" applyFill="1" applyBorder="1" applyAlignment="1">
      <alignment horizontal="center" vertical="center"/>
    </xf>
    <xf numFmtId="0" fontId="41" fillId="3" borderId="71" xfId="4" applyFont="1" applyFill="1" applyBorder="1" applyAlignment="1">
      <alignment horizontal="center" vertical="center"/>
    </xf>
    <xf numFmtId="0" fontId="41" fillId="3" borderId="124" xfId="4" applyFont="1" applyFill="1" applyBorder="1" applyAlignment="1">
      <alignment horizontal="center" vertical="center"/>
    </xf>
    <xf numFmtId="0" fontId="41" fillId="3" borderId="3" xfId="4" applyFont="1" applyFill="1" applyBorder="1" applyAlignment="1">
      <alignment horizontal="center" vertical="center"/>
    </xf>
    <xf numFmtId="0" fontId="41" fillId="3" borderId="2" xfId="4" applyFont="1" applyFill="1" applyBorder="1" applyAlignment="1">
      <alignment horizontal="center" vertical="center"/>
    </xf>
    <xf numFmtId="0" fontId="110" fillId="3" borderId="3" xfId="4" applyFont="1" applyFill="1" applyBorder="1" applyAlignment="1">
      <alignment horizontal="center" vertical="center"/>
    </xf>
    <xf numFmtId="0" fontId="110" fillId="3" borderId="2" xfId="4" applyFont="1" applyFill="1" applyBorder="1" applyAlignment="1">
      <alignment horizontal="center" vertical="center"/>
    </xf>
    <xf numFmtId="3" fontId="39" fillId="3" borderId="22" xfId="4" applyNumberFormat="1" applyFont="1" applyFill="1" applyBorder="1" applyAlignment="1">
      <alignment horizontal="center" vertical="center"/>
    </xf>
    <xf numFmtId="3" fontId="39" fillId="3" borderId="0" xfId="4" applyNumberFormat="1" applyFont="1" applyFill="1" applyBorder="1" applyAlignment="1">
      <alignment horizontal="center" vertical="center"/>
    </xf>
    <xf numFmtId="169" fontId="115" fillId="3" borderId="132" xfId="4" applyNumberFormat="1" applyFont="1" applyFill="1" applyBorder="1" applyAlignment="1">
      <alignment horizontal="center" vertical="center"/>
    </xf>
    <xf numFmtId="169" fontId="115" fillId="3" borderId="133" xfId="4" applyNumberFormat="1" applyFont="1" applyFill="1" applyBorder="1" applyAlignment="1">
      <alignment horizontal="center" vertical="center"/>
    </xf>
    <xf numFmtId="1" fontId="29" fillId="3" borderId="131" xfId="4" applyNumberFormat="1" applyFont="1" applyFill="1" applyBorder="1" applyAlignment="1">
      <alignment horizontal="center" vertical="center"/>
    </xf>
    <xf numFmtId="1" fontId="29" fillId="3" borderId="143" xfId="4" applyNumberFormat="1" applyFont="1" applyFill="1" applyBorder="1" applyAlignment="1">
      <alignment horizontal="center" vertical="center"/>
    </xf>
    <xf numFmtId="0" fontId="68" fillId="3" borderId="56" xfId="0" applyFont="1" applyFill="1" applyBorder="1" applyAlignment="1">
      <alignment horizontal="center" vertical="center"/>
    </xf>
    <xf numFmtId="0" fontId="68" fillId="3" borderId="39" xfId="0" applyFont="1" applyFill="1" applyBorder="1" applyAlignment="1">
      <alignment horizontal="center" vertical="center"/>
    </xf>
    <xf numFmtId="0" fontId="68" fillId="3" borderId="57" xfId="0" applyFont="1" applyFill="1" applyBorder="1" applyAlignment="1">
      <alignment horizontal="center" vertical="center"/>
    </xf>
    <xf numFmtId="0" fontId="68" fillId="3" borderId="58" xfId="0" applyFont="1" applyFill="1" applyBorder="1" applyAlignment="1">
      <alignment horizontal="center" vertical="center"/>
    </xf>
    <xf numFmtId="0" fontId="68" fillId="3" borderId="59" xfId="0" applyFont="1" applyFill="1" applyBorder="1" applyAlignment="1">
      <alignment horizontal="center" vertical="center"/>
    </xf>
    <xf numFmtId="0" fontId="68" fillId="3" borderId="60" xfId="0" applyFont="1" applyFill="1" applyBorder="1" applyAlignment="1">
      <alignment horizontal="center" vertical="center"/>
    </xf>
    <xf numFmtId="0" fontId="29" fillId="3" borderId="68" xfId="4" applyFont="1" applyFill="1" applyBorder="1" applyAlignment="1">
      <alignment horizontal="center" vertical="center"/>
    </xf>
    <xf numFmtId="0" fontId="29" fillId="3" borderId="67" xfId="4" applyFont="1" applyFill="1" applyBorder="1" applyAlignment="1">
      <alignment horizontal="center" vertical="center"/>
    </xf>
    <xf numFmtId="0" fontId="29" fillId="3" borderId="93" xfId="4" applyFont="1" applyFill="1" applyBorder="1" applyAlignment="1">
      <alignment horizontal="center" vertical="center"/>
    </xf>
    <xf numFmtId="0" fontId="29" fillId="3" borderId="17" xfId="4" applyFont="1" applyFill="1" applyBorder="1" applyAlignment="1">
      <alignment horizontal="center" vertical="center"/>
    </xf>
    <xf numFmtId="0" fontId="29" fillId="3" borderId="121" xfId="4" applyFont="1" applyFill="1" applyBorder="1" applyAlignment="1">
      <alignment horizontal="center" vertical="center"/>
    </xf>
    <xf numFmtId="0" fontId="29" fillId="3" borderId="19" xfId="4" applyFont="1" applyFill="1" applyBorder="1" applyAlignment="1">
      <alignment horizontal="center" vertical="center"/>
    </xf>
    <xf numFmtId="0" fontId="29" fillId="3" borderId="122" xfId="4" applyFont="1" applyFill="1" applyBorder="1" applyAlignment="1">
      <alignment horizontal="center" vertical="center"/>
    </xf>
    <xf numFmtId="0" fontId="29" fillId="3" borderId="18" xfId="4" applyFont="1" applyFill="1" applyBorder="1" applyAlignment="1">
      <alignment horizontal="center" vertical="center"/>
    </xf>
    <xf numFmtId="0" fontId="29" fillId="3" borderId="123" xfId="4" applyFont="1" applyFill="1" applyBorder="1" applyAlignment="1">
      <alignment horizontal="center" vertical="center"/>
    </xf>
    <xf numFmtId="0" fontId="29" fillId="3" borderId="66" xfId="4" applyFont="1" applyFill="1" applyBorder="1" applyAlignment="1">
      <alignment horizontal="center" vertical="center"/>
    </xf>
    <xf numFmtId="0" fontId="29" fillId="3" borderId="32" xfId="4" applyFont="1" applyFill="1" applyBorder="1" applyAlignment="1">
      <alignment horizontal="center" vertical="center"/>
    </xf>
    <xf numFmtId="0" fontId="29" fillId="3" borderId="0" xfId="4" applyFont="1" applyFill="1" applyBorder="1" applyAlignment="1">
      <alignment horizontal="center" vertical="center"/>
    </xf>
    <xf numFmtId="0" fontId="29" fillId="3" borderId="3" xfId="4" applyFont="1" applyFill="1" applyBorder="1" applyAlignment="1">
      <alignment horizontal="center" vertical="center"/>
    </xf>
    <xf numFmtId="169" fontId="115" fillId="3" borderId="135" xfId="4" applyNumberFormat="1" applyFont="1" applyFill="1" applyBorder="1" applyAlignment="1">
      <alignment horizontal="center" vertical="center"/>
    </xf>
    <xf numFmtId="169" fontId="115" fillId="3" borderId="136" xfId="4" applyNumberFormat="1" applyFont="1" applyFill="1" applyBorder="1" applyAlignment="1">
      <alignment horizontal="center" vertical="center"/>
    </xf>
    <xf numFmtId="0" fontId="114" fillId="3" borderId="41" xfId="4" applyFont="1" applyFill="1" applyBorder="1" applyAlignment="1">
      <alignment horizontal="center" vertical="center"/>
    </xf>
    <xf numFmtId="0" fontId="114" fillId="3" borderId="24" xfId="4" applyFont="1" applyFill="1" applyBorder="1" applyAlignment="1">
      <alignment horizontal="center" vertical="center"/>
    </xf>
    <xf numFmtId="0" fontId="114" fillId="3" borderId="25" xfId="4" applyFont="1" applyFill="1" applyBorder="1" applyAlignment="1">
      <alignment horizontal="center" vertical="center"/>
    </xf>
    <xf numFmtId="3" fontId="149" fillId="3" borderId="32" xfId="4" applyNumberFormat="1" applyFont="1" applyFill="1" applyBorder="1" applyAlignment="1">
      <alignment horizontal="center" vertical="center"/>
    </xf>
    <xf numFmtId="0" fontId="149" fillId="3" borderId="0" xfId="4" applyFont="1" applyFill="1" applyBorder="1" applyAlignment="1">
      <alignment horizontal="center" vertical="center"/>
    </xf>
    <xf numFmtId="0" fontId="149" fillId="3" borderId="33" xfId="4" applyFont="1" applyFill="1" applyBorder="1" applyAlignment="1">
      <alignment horizontal="center" vertical="center"/>
    </xf>
    <xf numFmtId="0" fontId="149" fillId="3" borderId="32" xfId="4" applyFont="1" applyFill="1" applyBorder="1" applyAlignment="1">
      <alignment horizontal="center" vertical="center"/>
    </xf>
    <xf numFmtId="0" fontId="149" fillId="3" borderId="36" xfId="4" applyFont="1" applyFill="1" applyBorder="1" applyAlignment="1">
      <alignment horizontal="center" vertical="center"/>
    </xf>
    <xf numFmtId="0" fontId="149" fillId="3" borderId="35" xfId="4" applyFont="1" applyFill="1" applyBorder="1" applyAlignment="1">
      <alignment horizontal="center" vertical="center"/>
    </xf>
    <xf numFmtId="0" fontId="149" fillId="3" borderId="34" xfId="4" applyFont="1" applyFill="1" applyBorder="1" applyAlignment="1">
      <alignment horizontal="center" vertical="center"/>
    </xf>
    <xf numFmtId="3" fontId="146" fillId="3" borderId="80" xfId="4" applyNumberFormat="1" applyFont="1" applyFill="1" applyBorder="1" applyAlignment="1">
      <alignment horizontal="center" vertical="center"/>
    </xf>
    <xf numFmtId="0" fontId="145" fillId="3" borderId="3" xfId="4" applyNumberFormat="1" applyFont="1" applyFill="1" applyBorder="1" applyAlignment="1">
      <alignment horizontal="center" vertical="center"/>
    </xf>
    <xf numFmtId="0" fontId="145" fillId="3" borderId="64" xfId="4" applyNumberFormat="1" applyFont="1" applyFill="1" applyBorder="1" applyAlignment="1">
      <alignment horizontal="center" vertical="center"/>
    </xf>
    <xf numFmtId="3" fontId="132" fillId="3" borderId="55" xfId="4" applyNumberFormat="1" applyFont="1" applyFill="1" applyBorder="1" applyAlignment="1">
      <alignment horizontal="center" vertical="center"/>
    </xf>
    <xf numFmtId="3" fontId="132" fillId="3" borderId="44" xfId="4" applyNumberFormat="1" applyFont="1" applyFill="1" applyBorder="1" applyAlignment="1">
      <alignment horizontal="center" vertical="center"/>
    </xf>
    <xf numFmtId="3" fontId="132" fillId="3" borderId="43" xfId="4" applyNumberFormat="1" applyFont="1" applyFill="1" applyBorder="1" applyAlignment="1">
      <alignment horizontal="center" vertical="center"/>
    </xf>
    <xf numFmtId="3" fontId="131" fillId="3" borderId="55" xfId="4" applyNumberFormat="1" applyFont="1" applyFill="1" applyBorder="1" applyAlignment="1">
      <alignment horizontal="center" vertical="center"/>
    </xf>
    <xf numFmtId="3" fontId="131" fillId="3" borderId="62" xfId="4" applyNumberFormat="1" applyFont="1" applyFill="1" applyBorder="1" applyAlignment="1">
      <alignment horizontal="center" vertical="center"/>
    </xf>
    <xf numFmtId="3" fontId="131" fillId="3" borderId="43" xfId="4" applyNumberFormat="1" applyFont="1" applyFill="1" applyBorder="1" applyAlignment="1">
      <alignment horizontal="center" vertical="center"/>
    </xf>
    <xf numFmtId="0" fontId="110" fillId="3" borderId="54" xfId="4" applyFont="1" applyFill="1" applyBorder="1" applyAlignment="1">
      <alignment horizontal="center" vertical="center"/>
    </xf>
    <xf numFmtId="0" fontId="110" fillId="3" borderId="44" xfId="4" applyFont="1" applyFill="1" applyBorder="1" applyAlignment="1">
      <alignment horizontal="center" vertical="center"/>
    </xf>
    <xf numFmtId="0" fontId="115" fillId="3" borderId="138" xfId="4" applyFont="1" applyFill="1" applyBorder="1" applyAlignment="1">
      <alignment horizontal="center" vertical="center"/>
    </xf>
    <xf numFmtId="0" fontId="115" fillId="3" borderId="139" xfId="4" applyFont="1" applyFill="1" applyBorder="1" applyAlignment="1">
      <alignment horizontal="center" vertical="center"/>
    </xf>
    <xf numFmtId="169" fontId="115" fillId="3" borderId="129" xfId="4" applyNumberFormat="1" applyFont="1" applyFill="1" applyBorder="1" applyAlignment="1">
      <alignment horizontal="center" vertical="center"/>
    </xf>
    <xf numFmtId="169" fontId="115" fillId="3" borderId="130" xfId="4" applyNumberFormat="1" applyFont="1" applyFill="1" applyBorder="1" applyAlignment="1">
      <alignment horizontal="center" vertical="center"/>
    </xf>
    <xf numFmtId="169" fontId="115" fillId="3" borderId="141" xfId="4" applyNumberFormat="1" applyFont="1" applyFill="1" applyBorder="1" applyAlignment="1">
      <alignment horizontal="center" vertical="center"/>
    </xf>
    <xf numFmtId="169" fontId="115" fillId="3" borderId="142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3" fillId="0" borderId="24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35" xfId="0" applyFont="1" applyBorder="1" applyAlignment="1">
      <alignment horizontal="center" vertical="center"/>
    </xf>
    <xf numFmtId="0" fontId="100" fillId="0" borderId="24" xfId="0" applyFont="1" applyBorder="1" applyAlignment="1">
      <alignment horizontal="center" vertical="center"/>
    </xf>
    <xf numFmtId="0" fontId="100" fillId="0" borderId="0" xfId="0" applyFont="1" applyBorder="1" applyAlignment="1">
      <alignment horizontal="center" vertical="center"/>
    </xf>
    <xf numFmtId="0" fontId="100" fillId="0" borderId="35" xfId="0" applyFont="1" applyBorder="1" applyAlignment="1">
      <alignment horizontal="center" vertical="center"/>
    </xf>
    <xf numFmtId="0" fontId="106" fillId="0" borderId="25" xfId="0" applyFont="1" applyBorder="1" applyAlignment="1">
      <alignment horizontal="center" vertical="center"/>
    </xf>
    <xf numFmtId="0" fontId="106" fillId="0" borderId="33" xfId="0" applyFont="1" applyBorder="1" applyAlignment="1">
      <alignment horizontal="center" vertical="center"/>
    </xf>
    <xf numFmtId="0" fontId="106" fillId="0" borderId="34" xfId="0" applyFont="1" applyBorder="1" applyAlignment="1">
      <alignment horizontal="center" vertical="center"/>
    </xf>
    <xf numFmtId="0" fontId="106" fillId="0" borderId="41" xfId="0" applyFont="1" applyBorder="1" applyAlignment="1">
      <alignment horizontal="center" vertical="center"/>
    </xf>
    <xf numFmtId="0" fontId="106" fillId="0" borderId="32" xfId="0" applyFont="1" applyBorder="1" applyAlignment="1">
      <alignment horizontal="center" vertical="center"/>
    </xf>
    <xf numFmtId="0" fontId="106" fillId="0" borderId="36" xfId="0" applyFont="1" applyBorder="1" applyAlignment="1">
      <alignment horizontal="center" vertical="center"/>
    </xf>
    <xf numFmtId="49" fontId="99" fillId="0" borderId="24" xfId="0" applyNumberFormat="1" applyFont="1" applyBorder="1" applyAlignment="1">
      <alignment horizontal="center" vertical="center"/>
    </xf>
    <xf numFmtId="49" fontId="99" fillId="0" borderId="0" xfId="0" applyNumberFormat="1" applyFont="1" applyBorder="1" applyAlignment="1">
      <alignment horizontal="center" vertical="center"/>
    </xf>
    <xf numFmtId="49" fontId="99" fillId="0" borderId="35" xfId="0" applyNumberFormat="1" applyFont="1" applyBorder="1" applyAlignment="1">
      <alignment horizontal="center" vertical="center"/>
    </xf>
    <xf numFmtId="22" fontId="142" fillId="0" borderId="24" xfId="0" applyNumberFormat="1" applyFont="1" applyBorder="1" applyAlignment="1">
      <alignment horizontal="center" vertical="center"/>
    </xf>
    <xf numFmtId="0" fontId="142" fillId="0" borderId="24" xfId="0" applyFont="1" applyBorder="1" applyAlignment="1">
      <alignment horizontal="center" vertical="center"/>
    </xf>
    <xf numFmtId="0" fontId="142" fillId="0" borderId="96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102" fillId="0" borderId="109" xfId="0" applyFont="1" applyBorder="1" applyAlignment="1">
      <alignment horizontal="center" vertical="center"/>
    </xf>
    <xf numFmtId="0" fontId="102" fillId="0" borderId="118" xfId="0" applyFont="1" applyBorder="1" applyAlignment="1">
      <alignment horizontal="center" vertical="center"/>
    </xf>
    <xf numFmtId="0" fontId="102" fillId="0" borderId="32" xfId="0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0" fontId="102" fillId="0" borderId="36" xfId="0" applyFont="1" applyBorder="1" applyAlignment="1">
      <alignment horizontal="center" vertical="center"/>
    </xf>
    <xf numFmtId="0" fontId="102" fillId="0" borderId="65" xfId="0" applyFont="1" applyBorder="1" applyAlignment="1">
      <alignment horizontal="center" vertical="center"/>
    </xf>
    <xf numFmtId="0" fontId="102" fillId="0" borderId="119" xfId="0" applyFont="1" applyBorder="1" applyAlignment="1">
      <alignment horizontal="center" vertical="center"/>
    </xf>
    <xf numFmtId="0" fontId="102" fillId="0" borderId="2" xfId="0" applyFont="1" applyBorder="1" applyAlignment="1">
      <alignment horizontal="center" vertical="center"/>
    </xf>
    <xf numFmtId="0" fontId="102" fillId="0" borderId="52" xfId="0" applyFont="1" applyBorder="1" applyAlignment="1">
      <alignment horizontal="center" vertical="center"/>
    </xf>
    <xf numFmtId="0" fontId="103" fillId="0" borderId="99" xfId="0" applyFont="1" applyBorder="1" applyAlignment="1">
      <alignment horizontal="center"/>
    </xf>
    <xf numFmtId="0" fontId="103" fillId="0" borderId="100" xfId="0" applyFont="1" applyBorder="1" applyAlignment="1">
      <alignment horizontal="center"/>
    </xf>
    <xf numFmtId="0" fontId="103" fillId="0" borderId="100" xfId="0" applyFont="1" applyBorder="1" applyAlignment="1">
      <alignment horizontal="right"/>
    </xf>
    <xf numFmtId="0" fontId="103" fillId="0" borderId="104" xfId="0" applyFont="1" applyBorder="1" applyAlignment="1">
      <alignment horizontal="right"/>
    </xf>
    <xf numFmtId="0" fontId="104" fillId="0" borderId="107" xfId="0" applyFont="1" applyBorder="1" applyAlignment="1">
      <alignment horizontal="center"/>
    </xf>
    <xf numFmtId="0" fontId="104" fillId="0" borderId="110" xfId="0" applyFont="1" applyBorder="1" applyAlignment="1">
      <alignment horizontal="center"/>
    </xf>
    <xf numFmtId="0" fontId="104" fillId="0" borderId="108" xfId="0" applyFont="1" applyBorder="1" applyAlignment="1">
      <alignment horizontal="center"/>
    </xf>
    <xf numFmtId="169" fontId="99" fillId="3" borderId="162" xfId="0" applyNumberFormat="1" applyFont="1" applyFill="1" applyBorder="1" applyAlignment="1">
      <alignment horizontal="center" vertical="center"/>
    </xf>
    <xf numFmtId="169" fontId="99" fillId="3" borderId="114" xfId="0" applyNumberFormat="1" applyFont="1" applyFill="1" applyBorder="1" applyAlignment="1">
      <alignment horizontal="center" vertical="center"/>
    </xf>
    <xf numFmtId="0" fontId="101" fillId="0" borderId="111" xfId="0" applyFont="1" applyBorder="1" applyAlignment="1">
      <alignment horizontal="center" vertical="center"/>
    </xf>
    <xf numFmtId="0" fontId="101" fillId="0" borderId="33" xfId="0" applyFont="1" applyBorder="1" applyAlignment="1">
      <alignment horizontal="center" vertical="center"/>
    </xf>
    <xf numFmtId="0" fontId="101" fillId="0" borderId="112" xfId="0" applyFont="1" applyBorder="1" applyAlignment="1">
      <alignment horizontal="center" vertical="center"/>
    </xf>
    <xf numFmtId="0" fontId="101" fillId="0" borderId="34" xfId="0" applyFont="1" applyBorder="1" applyAlignment="1">
      <alignment horizontal="center" vertical="center"/>
    </xf>
    <xf numFmtId="0" fontId="102" fillId="0" borderId="115" xfId="0" applyFont="1" applyBorder="1" applyAlignment="1">
      <alignment horizontal="center" vertical="top"/>
    </xf>
    <xf numFmtId="0" fontId="102" fillId="0" borderId="116" xfId="0" applyFont="1" applyBorder="1" applyAlignment="1">
      <alignment horizontal="center" vertical="top"/>
    </xf>
    <xf numFmtId="0" fontId="102" fillId="0" borderId="117" xfId="0" applyFont="1" applyBorder="1" applyAlignment="1">
      <alignment horizontal="center" vertical="top"/>
    </xf>
    <xf numFmtId="0" fontId="102" fillId="0" borderId="45" xfId="0" applyFont="1" applyBorder="1" applyAlignment="1">
      <alignment horizontal="center" vertical="top"/>
    </xf>
    <xf numFmtId="0" fontId="102" fillId="0" borderId="24" xfId="0" applyFont="1" applyBorder="1" applyAlignment="1">
      <alignment horizontal="center" vertical="top"/>
    </xf>
    <xf numFmtId="0" fontId="102" fillId="0" borderId="25" xfId="0" applyFont="1" applyBorder="1" applyAlignment="1">
      <alignment horizontal="center" vertical="top"/>
    </xf>
    <xf numFmtId="0" fontId="102" fillId="0" borderId="2" xfId="0" applyFont="1" applyBorder="1" applyAlignment="1">
      <alignment horizontal="center" vertical="top"/>
    </xf>
    <xf numFmtId="0" fontId="102" fillId="0" borderId="0" xfId="0" applyFont="1" applyBorder="1" applyAlignment="1">
      <alignment horizontal="center" vertical="top"/>
    </xf>
    <xf numFmtId="0" fontId="102" fillId="0" borderId="33" xfId="0" applyFont="1" applyBorder="1" applyAlignment="1">
      <alignment horizontal="center" vertical="top"/>
    </xf>
    <xf numFmtId="0" fontId="102" fillId="0" borderId="52" xfId="0" applyFont="1" applyBorder="1" applyAlignment="1">
      <alignment horizontal="center" vertical="top"/>
    </xf>
    <xf numFmtId="0" fontId="102" fillId="0" borderId="35" xfId="0" applyFont="1" applyBorder="1" applyAlignment="1">
      <alignment horizontal="center" vertical="top"/>
    </xf>
    <xf numFmtId="0" fontId="102" fillId="0" borderId="34" xfId="0" applyFont="1" applyBorder="1" applyAlignment="1">
      <alignment horizontal="center" vertical="top"/>
    </xf>
    <xf numFmtId="0" fontId="0" fillId="16" borderId="0" xfId="0" applyFill="1" applyAlignment="1">
      <alignment horizontal="center"/>
    </xf>
    <xf numFmtId="0" fontId="101" fillId="0" borderId="32" xfId="0" applyFont="1" applyBorder="1" applyAlignment="1">
      <alignment horizontal="center" vertical="center"/>
    </xf>
    <xf numFmtId="0" fontId="101" fillId="0" borderId="105" xfId="0" applyFont="1" applyBorder="1" applyAlignment="1">
      <alignment horizontal="center" vertical="center"/>
    </xf>
    <xf numFmtId="0" fontId="101" fillId="0" borderId="36" xfId="0" applyFont="1" applyBorder="1" applyAlignment="1">
      <alignment horizontal="center" vertical="center"/>
    </xf>
    <xf numFmtId="0" fontId="101" fillId="0" borderId="113" xfId="0" applyFont="1" applyBorder="1" applyAlignment="1">
      <alignment horizontal="center" vertical="center"/>
    </xf>
    <xf numFmtId="0" fontId="99" fillId="0" borderId="111" xfId="0" applyFont="1" applyBorder="1" applyAlignment="1">
      <alignment horizontal="center" vertical="center"/>
    </xf>
    <xf numFmtId="0" fontId="99" fillId="0" borderId="105" xfId="0" applyFont="1" applyBorder="1" applyAlignment="1">
      <alignment horizontal="center" vertical="center"/>
    </xf>
    <xf numFmtId="0" fontId="99" fillId="0" borderId="112" xfId="0" applyFont="1" applyBorder="1" applyAlignment="1">
      <alignment horizontal="center" vertical="center"/>
    </xf>
    <xf numFmtId="0" fontId="99" fillId="0" borderId="113" xfId="0" applyFont="1" applyBorder="1" applyAlignment="1">
      <alignment horizontal="center" vertical="center"/>
    </xf>
    <xf numFmtId="49" fontId="99" fillId="0" borderId="25" xfId="0" applyNumberFormat="1" applyFont="1" applyBorder="1" applyAlignment="1">
      <alignment horizontal="center" vertical="center"/>
    </xf>
    <xf numFmtId="49" fontId="99" fillId="0" borderId="33" xfId="0" applyNumberFormat="1" applyFont="1" applyBorder="1" applyAlignment="1">
      <alignment horizontal="center" vertical="center"/>
    </xf>
    <xf numFmtId="49" fontId="99" fillId="0" borderId="34" xfId="0" applyNumberFormat="1" applyFont="1" applyBorder="1" applyAlignment="1">
      <alignment horizontal="center" vertical="center"/>
    </xf>
    <xf numFmtId="0" fontId="107" fillId="0" borderId="0" xfId="0" applyFont="1" applyBorder="1" applyAlignment="1">
      <alignment horizontal="center" vertical="center"/>
    </xf>
    <xf numFmtId="0" fontId="97" fillId="0" borderId="110" xfId="0" applyFont="1" applyFill="1" applyBorder="1" applyAlignment="1">
      <alignment horizontal="center" vertical="center"/>
    </xf>
    <xf numFmtId="0" fontId="97" fillId="0" borderId="108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0" fontId="97" fillId="0" borderId="33" xfId="0" applyFont="1" applyFill="1" applyBorder="1" applyAlignment="1">
      <alignment horizontal="center" vertical="center"/>
    </xf>
    <xf numFmtId="0" fontId="94" fillId="0" borderId="109" xfId="0" applyFont="1" applyBorder="1" applyAlignment="1">
      <alignment horizontal="center" vertical="center"/>
    </xf>
    <xf numFmtId="0" fontId="94" fillId="0" borderId="102" xfId="0" applyFont="1" applyBorder="1" applyAlignment="1">
      <alignment horizontal="center" vertical="center"/>
    </xf>
    <xf numFmtId="0" fontId="105" fillId="0" borderId="32" xfId="0" applyFont="1" applyBorder="1" applyAlignment="1">
      <alignment horizontal="center" vertical="center"/>
    </xf>
    <xf numFmtId="0" fontId="105" fillId="0" borderId="0" xfId="0" applyFont="1" applyBorder="1" applyAlignment="1">
      <alignment horizontal="center" vertical="center"/>
    </xf>
    <xf numFmtId="0" fontId="105" fillId="0" borderId="33" xfId="0" applyFont="1" applyBorder="1" applyAlignment="1">
      <alignment horizontal="center" vertical="center"/>
    </xf>
    <xf numFmtId="0" fontId="108" fillId="0" borderId="41" xfId="0" applyFont="1" applyBorder="1" applyAlignment="1">
      <alignment horizontal="center" vertical="center"/>
    </xf>
    <xf numFmtId="0" fontId="108" fillId="0" borderId="102" xfId="0" applyFont="1" applyBorder="1" applyAlignment="1">
      <alignment horizontal="center" vertical="center"/>
    </xf>
    <xf numFmtId="0" fontId="97" fillId="0" borderId="110" xfId="0" applyFont="1" applyBorder="1" applyAlignment="1">
      <alignment horizontal="center" vertical="center"/>
    </xf>
    <xf numFmtId="0" fontId="97" fillId="0" borderId="108" xfId="0" applyFont="1" applyBorder="1" applyAlignment="1">
      <alignment horizontal="center" vertical="center"/>
    </xf>
    <xf numFmtId="0" fontId="97" fillId="0" borderId="96" xfId="0" applyFont="1" applyBorder="1" applyAlignment="1">
      <alignment horizontal="center" vertical="center"/>
    </xf>
    <xf numFmtId="0" fontId="97" fillId="0" borderId="97" xfId="0" applyFont="1" applyBorder="1" applyAlignment="1">
      <alignment horizontal="center" vertical="center"/>
    </xf>
    <xf numFmtId="0" fontId="95" fillId="0" borderId="103" xfId="0" applyFont="1" applyBorder="1" applyAlignment="1">
      <alignment horizontal="right"/>
    </xf>
    <xf numFmtId="0" fontId="95" fillId="0" borderId="101" xfId="0" applyFont="1" applyBorder="1" applyAlignment="1">
      <alignment horizontal="right"/>
    </xf>
    <xf numFmtId="0" fontId="95" fillId="0" borderId="109" xfId="0" applyFont="1" applyBorder="1" applyAlignment="1">
      <alignment horizontal="right"/>
    </xf>
    <xf numFmtId="0" fontId="95" fillId="0" borderId="120" xfId="0" applyFont="1" applyBorder="1" applyAlignment="1">
      <alignment horizontal="right"/>
    </xf>
    <xf numFmtId="0" fontId="0" fillId="15" borderId="90" xfId="0" applyFill="1" applyBorder="1" applyAlignment="1">
      <alignment horizontal="center"/>
    </xf>
    <xf numFmtId="0" fontId="0" fillId="15" borderId="69" xfId="0" applyFill="1" applyBorder="1" applyAlignment="1">
      <alignment horizontal="center"/>
    </xf>
    <xf numFmtId="0" fontId="0" fillId="15" borderId="91" xfId="0" applyFill="1" applyBorder="1" applyAlignment="1">
      <alignment horizontal="center"/>
    </xf>
    <xf numFmtId="0" fontId="93" fillId="0" borderId="99" xfId="0" applyFont="1" applyBorder="1" applyAlignment="1">
      <alignment horizontal="center" vertical="center"/>
    </xf>
    <xf numFmtId="0" fontId="93" fillId="0" borderId="100" xfId="0" applyFont="1" applyBorder="1" applyAlignment="1">
      <alignment horizontal="center" vertical="center"/>
    </xf>
    <xf numFmtId="0" fontId="93" fillId="0" borderId="101" xfId="0" applyFont="1" applyBorder="1" applyAlignment="1">
      <alignment horizontal="center" vertical="center"/>
    </xf>
    <xf numFmtId="0" fontId="94" fillId="0" borderId="99" xfId="0" applyFont="1" applyBorder="1" applyAlignment="1">
      <alignment horizontal="center"/>
    </xf>
    <xf numFmtId="0" fontId="94" fillId="0" borderId="104" xfId="0" applyFont="1" applyBorder="1" applyAlignment="1">
      <alignment horizontal="center"/>
    </xf>
    <xf numFmtId="0" fontId="105" fillId="0" borderId="99" xfId="0" applyFont="1" applyBorder="1" applyAlignment="1">
      <alignment horizontal="center" vertical="center"/>
    </xf>
    <xf numFmtId="0" fontId="105" fillId="0" borderId="100" xfId="0" applyFont="1" applyBorder="1" applyAlignment="1">
      <alignment horizontal="center" vertical="center"/>
    </xf>
    <xf numFmtId="0" fontId="105" fillId="0" borderId="101" xfId="0" applyFont="1" applyBorder="1" applyAlignment="1">
      <alignment horizontal="center" vertical="center"/>
    </xf>
    <xf numFmtId="0" fontId="93" fillId="0" borderId="109" xfId="0" applyFont="1" applyBorder="1" applyAlignment="1">
      <alignment horizontal="center" vertical="center"/>
    </xf>
    <xf numFmtId="0" fontId="93" fillId="0" borderId="110" xfId="0" applyFont="1" applyBorder="1" applyAlignment="1">
      <alignment horizontal="center" vertical="center"/>
    </xf>
    <xf numFmtId="0" fontId="93" fillId="0" borderId="108" xfId="0" applyFont="1" applyBorder="1" applyAlignment="1">
      <alignment horizontal="center" vertical="center"/>
    </xf>
    <xf numFmtId="0" fontId="93" fillId="0" borderId="102" xfId="0" applyFont="1" applyBorder="1" applyAlignment="1">
      <alignment horizontal="center" vertical="center"/>
    </xf>
    <xf numFmtId="0" fontId="93" fillId="0" borderId="96" xfId="0" applyFont="1" applyBorder="1" applyAlignment="1">
      <alignment horizontal="center" vertical="center"/>
    </xf>
    <xf numFmtId="0" fontId="93" fillId="0" borderId="97" xfId="0" applyFont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0" fontId="85" fillId="0" borderId="24" xfId="0" applyFont="1" applyBorder="1" applyAlignment="1">
      <alignment horizontal="center" vertical="center"/>
    </xf>
    <xf numFmtId="0" fontId="85" fillId="0" borderId="25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5" fillId="0" borderId="33" xfId="0" applyFont="1" applyBorder="1" applyAlignment="1">
      <alignment horizontal="center" vertical="center"/>
    </xf>
    <xf numFmtId="0" fontId="85" fillId="0" borderId="41" xfId="0" applyFont="1" applyBorder="1" applyAlignment="1">
      <alignment horizontal="center" vertical="center"/>
    </xf>
    <xf numFmtId="0" fontId="85" fillId="0" borderId="32" xfId="0" applyFont="1" applyBorder="1" applyAlignment="1">
      <alignment horizontal="center" vertical="center"/>
    </xf>
    <xf numFmtId="0" fontId="85" fillId="0" borderId="24" xfId="0" applyFont="1" applyBorder="1" applyAlignment="1">
      <alignment horizontal="center"/>
    </xf>
    <xf numFmtId="0" fontId="61" fillId="0" borderId="0" xfId="0" applyFont="1" applyBorder="1" applyAlignment="1">
      <alignment horizontal="center" vertical="center"/>
    </xf>
    <xf numFmtId="0" fontId="61" fillId="0" borderId="33" xfId="0" applyFont="1" applyBorder="1" applyAlignment="1">
      <alignment horizontal="center" vertical="center"/>
    </xf>
    <xf numFmtId="0" fontId="85" fillId="17" borderId="0" xfId="0" applyFont="1" applyFill="1" applyBorder="1" applyAlignment="1">
      <alignment horizontal="center" vertical="center"/>
    </xf>
    <xf numFmtId="0" fontId="85" fillId="17" borderId="35" xfId="0" applyFont="1" applyFill="1" applyBorder="1" applyAlignment="1">
      <alignment horizontal="center" vertical="center"/>
    </xf>
    <xf numFmtId="0" fontId="85" fillId="0" borderId="35" xfId="0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0" fontId="85" fillId="0" borderId="32" xfId="0" applyFont="1" applyBorder="1" applyAlignment="1">
      <alignment horizontal="right" vertical="center"/>
    </xf>
    <xf numFmtId="0" fontId="85" fillId="0" borderId="0" xfId="0" applyFont="1" applyBorder="1" applyAlignment="1">
      <alignment horizontal="right" vertical="center"/>
    </xf>
    <xf numFmtId="0" fontId="85" fillId="0" borderId="36" xfId="0" applyFont="1" applyBorder="1" applyAlignment="1">
      <alignment horizontal="right" vertical="center"/>
    </xf>
    <xf numFmtId="0" fontId="85" fillId="0" borderId="35" xfId="0" applyFont="1" applyBorder="1" applyAlignment="1">
      <alignment horizontal="right" vertical="center"/>
    </xf>
    <xf numFmtId="0" fontId="143" fillId="0" borderId="0" xfId="0" applyFont="1" applyBorder="1" applyAlignment="1">
      <alignment horizontal="center" vertical="center"/>
    </xf>
    <xf numFmtId="0" fontId="143" fillId="0" borderId="33" xfId="0" applyFont="1" applyBorder="1" applyAlignment="1">
      <alignment horizontal="center" vertical="center"/>
    </xf>
    <xf numFmtId="0" fontId="85" fillId="0" borderId="151" xfId="0" applyFont="1" applyBorder="1" applyAlignment="1">
      <alignment horizontal="center" vertical="center"/>
    </xf>
    <xf numFmtId="0" fontId="85" fillId="0" borderId="92" xfId="0" applyFont="1" applyBorder="1" applyAlignment="1">
      <alignment horizontal="center" vertical="center"/>
    </xf>
    <xf numFmtId="0" fontId="85" fillId="3" borderId="151" xfId="0" applyFont="1" applyFill="1" applyBorder="1" applyAlignment="1">
      <alignment horizontal="center" vertical="center"/>
    </xf>
    <xf numFmtId="0" fontId="85" fillId="3" borderId="92" xfId="0" applyFont="1" applyFill="1" applyBorder="1" applyAlignment="1">
      <alignment horizontal="center" vertical="center"/>
    </xf>
    <xf numFmtId="169" fontId="50" fillId="0" borderId="90" xfId="0" applyNumberFormat="1" applyFont="1" applyBorder="1" applyAlignment="1">
      <alignment horizontal="center" vertical="center"/>
    </xf>
    <xf numFmtId="169" fontId="50" fillId="0" borderId="91" xfId="0" applyNumberFormat="1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85" fillId="0" borderId="144" xfId="0" applyFont="1" applyBorder="1" applyAlignment="1">
      <alignment horizontal="center" vertical="center"/>
    </xf>
    <xf numFmtId="0" fontId="85" fillId="0" borderId="9" xfId="0" applyFont="1" applyBorder="1" applyAlignment="1">
      <alignment horizontal="center" vertical="center"/>
    </xf>
    <xf numFmtId="0" fontId="85" fillId="0" borderId="21" xfId="0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13" xfId="0" applyFont="1" applyBorder="1" applyAlignment="1">
      <alignment horizontal="center" vertical="center"/>
    </xf>
    <xf numFmtId="0" fontId="144" fillId="0" borderId="32" xfId="0" applyFont="1" applyBorder="1" applyAlignment="1">
      <alignment horizontal="center" vertical="center"/>
    </xf>
    <xf numFmtId="0" fontId="144" fillId="0" borderId="33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169" fontId="50" fillId="0" borderId="69" xfId="0" applyNumberFormat="1" applyFont="1" applyBorder="1" applyAlignment="1">
      <alignment horizontal="center" vertical="center"/>
    </xf>
    <xf numFmtId="0" fontId="85" fillId="3" borderId="9" xfId="0" applyFont="1" applyFill="1" applyBorder="1" applyAlignment="1">
      <alignment horizontal="center" vertical="center"/>
    </xf>
    <xf numFmtId="0" fontId="85" fillId="3" borderId="21" xfId="0" applyFont="1" applyFill="1" applyBorder="1" applyAlignment="1">
      <alignment horizontal="center" vertical="center"/>
    </xf>
    <xf numFmtId="0" fontId="85" fillId="0" borderId="15" xfId="0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85" fillId="0" borderId="158" xfId="0" applyFont="1" applyBorder="1" applyAlignment="1">
      <alignment horizontal="center" vertical="center"/>
    </xf>
    <xf numFmtId="0" fontId="85" fillId="0" borderId="94" xfId="0" applyFont="1" applyBorder="1" applyAlignment="1">
      <alignment horizontal="center" vertical="center"/>
    </xf>
    <xf numFmtId="0" fontId="89" fillId="0" borderId="150" xfId="0" applyFont="1" applyBorder="1" applyAlignment="1">
      <alignment horizontal="center" vertical="center"/>
    </xf>
    <xf numFmtId="0" fontId="89" fillId="0" borderId="152" xfId="0" applyFont="1" applyBorder="1" applyAlignment="1">
      <alignment horizontal="center" vertical="center"/>
    </xf>
    <xf numFmtId="0" fontId="89" fillId="0" borderId="153" xfId="0" applyFont="1" applyBorder="1" applyAlignment="1">
      <alignment horizontal="center" vertical="center"/>
    </xf>
    <xf numFmtId="0" fontId="89" fillId="0" borderId="154" xfId="0" applyFont="1" applyBorder="1" applyAlignment="1">
      <alignment horizontal="center" vertical="center"/>
    </xf>
    <xf numFmtId="0" fontId="89" fillId="0" borderId="159" xfId="0" applyFont="1" applyBorder="1" applyAlignment="1">
      <alignment horizontal="center" vertical="center"/>
    </xf>
    <xf numFmtId="0" fontId="89" fillId="0" borderId="147" xfId="0" applyFont="1" applyBorder="1" applyAlignment="1">
      <alignment horizontal="center" vertical="center"/>
    </xf>
    <xf numFmtId="0" fontId="89" fillId="0" borderId="160" xfId="0" applyFont="1" applyBorder="1" applyAlignment="1">
      <alignment horizontal="center" vertical="center"/>
    </xf>
    <xf numFmtId="0" fontId="89" fillId="0" borderId="161" xfId="0" applyFont="1" applyBorder="1" applyAlignment="1">
      <alignment horizontal="center" vertical="center"/>
    </xf>
    <xf numFmtId="0" fontId="1" fillId="0" borderId="155" xfId="0" applyFont="1" applyBorder="1" applyAlignment="1">
      <alignment horizontal="center"/>
    </xf>
    <xf numFmtId="0" fontId="0" fillId="0" borderId="157" xfId="0" applyBorder="1" applyAlignment="1">
      <alignment horizontal="center"/>
    </xf>
  </cellXfs>
  <cellStyles count="12">
    <cellStyle name="Bad 2" xfId="5"/>
    <cellStyle name="Comma" xfId="9" builtinId="3"/>
    <cellStyle name="Comma 2" xfId="7"/>
    <cellStyle name="Comma 3" xfId="6"/>
    <cellStyle name="Good" xfId="11" builtinId="26"/>
    <cellStyle name="Normal" xfId="0" builtinId="0"/>
    <cellStyle name="Normal 2" xfId="1"/>
    <cellStyle name="Normal 2 2" xfId="8"/>
    <cellStyle name="Normal 3" xfId="4"/>
    <cellStyle name="Normal 4" xfId="10"/>
    <cellStyle name="Normal_Book2" xfId="2"/>
    <cellStyle name="Normal_Sheet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eg"/><Relationship Id="rId1" Type="http://schemas.openxmlformats.org/officeDocument/2006/relationships/image" Target="../media/image4.jp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tiff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0</xdr:rowOff>
    </xdr:from>
    <xdr:to>
      <xdr:col>2</xdr:col>
      <xdr:colOff>381000</xdr:colOff>
      <xdr:row>0</xdr:row>
      <xdr:rowOff>228600</xdr:rowOff>
    </xdr:to>
    <xdr:pic>
      <xdr:nvPicPr>
        <xdr:cNvPr id="501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08250" y="0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0</xdr:row>
      <xdr:rowOff>0</xdr:rowOff>
    </xdr:from>
    <xdr:to>
      <xdr:col>3</xdr:col>
      <xdr:colOff>381000</xdr:colOff>
      <xdr:row>0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34925" y="0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239315</xdr:colOff>
      <xdr:row>3</xdr:row>
      <xdr:rowOff>275828</xdr:rowOff>
    </xdr:from>
    <xdr:to>
      <xdr:col>19</xdr:col>
      <xdr:colOff>530225</xdr:colOff>
      <xdr:row>3</xdr:row>
      <xdr:rowOff>275828</xdr:rowOff>
    </xdr:to>
    <xdr:sp macro="" textlink="">
      <xdr:nvSpPr>
        <xdr:cNvPr id="51204" name="Line 7"/>
        <xdr:cNvSpPr>
          <a:spLocks noChangeShapeType="1"/>
        </xdr:cNvSpPr>
      </xdr:nvSpPr>
      <xdr:spPr bwMode="auto">
        <a:xfrm>
          <a:off x="9962648350" y="961628"/>
          <a:ext cx="2110185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85724</xdr:colOff>
      <xdr:row>1</xdr:row>
      <xdr:rowOff>38100</xdr:rowOff>
    </xdr:from>
    <xdr:to>
      <xdr:col>12</xdr:col>
      <xdr:colOff>228599</xdr:colOff>
      <xdr:row>4</xdr:row>
      <xdr:rowOff>200248</xdr:rowOff>
    </xdr:to>
    <xdr:pic>
      <xdr:nvPicPr>
        <xdr:cNvPr id="512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5083576" y="200025"/>
          <a:ext cx="3752850" cy="990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547689</xdr:colOff>
      <xdr:row>9</xdr:row>
      <xdr:rowOff>222249</xdr:rowOff>
    </xdr:from>
    <xdr:to>
      <xdr:col>38</xdr:col>
      <xdr:colOff>407987</xdr:colOff>
      <xdr:row>15</xdr:row>
      <xdr:rowOff>23813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9809263" y="3246437"/>
          <a:ext cx="1717673" cy="1778001"/>
        </a:xfrm>
        <a:prstGeom prst="rect">
          <a:avLst/>
        </a:prstGeom>
      </xdr:spPr>
    </xdr:pic>
    <xdr:clientData/>
  </xdr:twoCellAnchor>
  <xdr:twoCellAnchor editAs="oneCell">
    <xdr:from>
      <xdr:col>38</xdr:col>
      <xdr:colOff>422277</xdr:colOff>
      <xdr:row>9</xdr:row>
      <xdr:rowOff>215901</xdr:rowOff>
    </xdr:from>
    <xdr:to>
      <xdr:col>41</xdr:col>
      <xdr:colOff>142877</xdr:colOff>
      <xdr:row>14</xdr:row>
      <xdr:rowOff>443197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216998" y="3240089"/>
          <a:ext cx="1577975" cy="1727483"/>
        </a:xfrm>
        <a:prstGeom prst="rect">
          <a:avLst/>
        </a:prstGeom>
      </xdr:spPr>
    </xdr:pic>
    <xdr:clientData/>
  </xdr:twoCellAnchor>
  <xdr:twoCellAnchor editAs="oneCell">
    <xdr:from>
      <xdr:col>1</xdr:col>
      <xdr:colOff>51031</xdr:colOff>
      <xdr:row>3</xdr:row>
      <xdr:rowOff>297658</xdr:rowOff>
    </xdr:from>
    <xdr:to>
      <xdr:col>1</xdr:col>
      <xdr:colOff>1928818</xdr:colOff>
      <xdr:row>9</xdr:row>
      <xdr:rowOff>321470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696494" y="1488283"/>
          <a:ext cx="1877787" cy="1857375"/>
        </a:xfrm>
        <a:prstGeom prst="rect">
          <a:avLst/>
        </a:prstGeom>
      </xdr:spPr>
    </xdr:pic>
    <xdr:clientData/>
  </xdr:twoCellAnchor>
  <xdr:twoCellAnchor editAs="oneCell">
    <xdr:from>
      <xdr:col>32</xdr:col>
      <xdr:colOff>453301</xdr:colOff>
      <xdr:row>9</xdr:row>
      <xdr:rowOff>166687</xdr:rowOff>
    </xdr:from>
    <xdr:to>
      <xdr:col>35</xdr:col>
      <xdr:colOff>429488</xdr:colOff>
      <xdr:row>15</xdr:row>
      <xdr:rowOff>23813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645137" y="3190875"/>
          <a:ext cx="1833562" cy="18335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1</xdr:row>
      <xdr:rowOff>60855</xdr:rowOff>
    </xdr:from>
    <xdr:to>
      <xdr:col>7</xdr:col>
      <xdr:colOff>931601</xdr:colOff>
      <xdr:row>2</xdr:row>
      <xdr:rowOff>309562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632869" y="227543"/>
          <a:ext cx="1860287" cy="415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132292</xdr:colOff>
      <xdr:row>1</xdr:row>
      <xdr:rowOff>87841</xdr:rowOff>
    </xdr:from>
    <xdr:to>
      <xdr:col>15</xdr:col>
      <xdr:colOff>956470</xdr:colOff>
      <xdr:row>3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8595344" y="254529"/>
          <a:ext cx="1812395" cy="412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878680</xdr:colOff>
      <xdr:row>3</xdr:row>
      <xdr:rowOff>369094</xdr:rowOff>
    </xdr:from>
    <xdr:to>
      <xdr:col>13</xdr:col>
      <xdr:colOff>526255</xdr:colOff>
      <xdr:row>5</xdr:row>
      <xdr:rowOff>169333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013775" y="1035844"/>
          <a:ext cx="3564732" cy="550333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107157</xdr:colOff>
      <xdr:row>3</xdr:row>
      <xdr:rowOff>429683</xdr:rowOff>
    </xdr:from>
    <xdr:to>
      <xdr:col>5</xdr:col>
      <xdr:colOff>373856</xdr:colOff>
      <xdr:row>5</xdr:row>
      <xdr:rowOff>232833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438394" y="1107016"/>
          <a:ext cx="3219449" cy="554567"/>
        </a:xfrm>
        <a:prstGeom prst="rect">
          <a:avLst/>
        </a:prstGeom>
      </xdr:spPr>
    </xdr:pic>
    <xdr:clientData/>
  </xdr:twoCellAnchor>
  <xdr:twoCellAnchor>
    <xdr:from>
      <xdr:col>17</xdr:col>
      <xdr:colOff>142875</xdr:colOff>
      <xdr:row>2</xdr:row>
      <xdr:rowOff>226219</xdr:rowOff>
    </xdr:from>
    <xdr:to>
      <xdr:col>19</xdr:col>
      <xdr:colOff>285750</xdr:colOff>
      <xdr:row>3</xdr:row>
      <xdr:rowOff>345281</xdr:rowOff>
    </xdr:to>
    <xdr:sp macro="[0]!Rectangle5_Click" textlink="">
      <xdr:nvSpPr>
        <xdr:cNvPr id="6" name="Rectangle 5"/>
        <xdr:cNvSpPr/>
      </xdr:nvSpPr>
      <xdr:spPr>
        <a:xfrm>
          <a:off x="9936849093" y="559594"/>
          <a:ext cx="1357313" cy="452437"/>
        </a:xfrm>
        <a:prstGeom prst="rect">
          <a:avLst/>
        </a:prstGeom>
        <a:ln>
          <a:solidFill>
            <a:srgbClr val="FFFF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en-US" sz="2000" b="1">
              <a:solidFill>
                <a:srgbClr val="FF0000"/>
              </a:solidFill>
              <a:cs typeface="B Mitra" pitchFamily="2" charset="-78"/>
            </a:rPr>
            <a:t>Confirm</a:t>
          </a:r>
          <a:endParaRPr lang="fa-IR" sz="2000" b="1">
            <a:solidFill>
              <a:srgbClr val="FF0000"/>
            </a:solidFill>
            <a:cs typeface="B Mitra" pitchFamily="2" charset="-78"/>
          </a:endParaRPr>
        </a:p>
        <a:p>
          <a:pPr algn="r" rtl="1"/>
          <a:endParaRPr lang="fa-IR" sz="1100"/>
        </a:p>
      </xdr:txBody>
    </xdr:sp>
    <xdr:clientData/>
  </xdr:twoCellAnchor>
  <xdr:twoCellAnchor>
    <xdr:from>
      <xdr:col>17</xdr:col>
      <xdr:colOff>154782</xdr:colOff>
      <xdr:row>4</xdr:row>
      <xdr:rowOff>142875</xdr:rowOff>
    </xdr:from>
    <xdr:to>
      <xdr:col>19</xdr:col>
      <xdr:colOff>297657</xdr:colOff>
      <xdr:row>6</xdr:row>
      <xdr:rowOff>107156</xdr:rowOff>
    </xdr:to>
    <xdr:sp macro="[0]!Rectangle5_Click" textlink="">
      <xdr:nvSpPr>
        <xdr:cNvPr id="7" name="Rectangle 6"/>
        <xdr:cNvSpPr/>
      </xdr:nvSpPr>
      <xdr:spPr>
        <a:xfrm>
          <a:off x="9936837186" y="1309688"/>
          <a:ext cx="1357313" cy="452437"/>
        </a:xfrm>
        <a:prstGeom prst="rect">
          <a:avLst/>
        </a:prstGeom>
        <a:ln>
          <a:solidFill>
            <a:srgbClr val="FFFF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fa-IR" sz="2400" b="1">
              <a:cs typeface="B Mitra" pitchFamily="2" charset="-78"/>
            </a:rPr>
            <a:t>تایید</a:t>
          </a:r>
        </a:p>
        <a:p>
          <a:pPr algn="r" rtl="1"/>
          <a:endParaRPr lang="fa-IR" sz="1100"/>
        </a:p>
      </xdr:txBody>
    </xdr:sp>
    <xdr:clientData/>
  </xdr:twoCellAnchor>
  <xdr:oneCellAnchor>
    <xdr:from>
      <xdr:col>17</xdr:col>
      <xdr:colOff>238125</xdr:colOff>
      <xdr:row>4</xdr:row>
      <xdr:rowOff>190499</xdr:rowOff>
    </xdr:from>
    <xdr:ext cx="1178719" cy="369094"/>
    <xdr:sp macro="[0]!TextBox7_Click" textlink="">
      <xdr:nvSpPr>
        <xdr:cNvPr id="8" name="TextBox 7"/>
        <xdr:cNvSpPr txBox="1"/>
      </xdr:nvSpPr>
      <xdr:spPr>
        <a:xfrm>
          <a:off x="9936932437" y="1357312"/>
          <a:ext cx="1178719" cy="3690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ctr">
          <a:noAutofit/>
        </a:bodyPr>
        <a:lstStyle/>
        <a:p>
          <a:pPr algn="ctr" rtl="1"/>
          <a:r>
            <a:rPr lang="en-US" sz="2000" b="1">
              <a:solidFill>
                <a:srgbClr val="FF0000"/>
              </a:solidFill>
              <a:latin typeface="+mn-lt"/>
            </a:rPr>
            <a:t>New</a:t>
          </a:r>
          <a:endParaRPr lang="fa-IR" sz="2000" b="1">
            <a:solidFill>
              <a:srgbClr val="FF0000"/>
            </a:solidFill>
            <a:latin typeface="+mn-lt"/>
          </a:endParaRPr>
        </a:p>
      </xdr:txBody>
    </xdr:sp>
    <xdr:clientData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Flow">
  <a:themeElements>
    <a:clrScheme name="Waveform">
      <a:dk1>
        <a:sysClr val="windowText" lastClr="000000"/>
      </a:dk1>
      <a:lt1>
        <a:sysClr val="window" lastClr="FFFFFF"/>
      </a:lt1>
      <a:dk2>
        <a:srgbClr val="073E87"/>
      </a:dk2>
      <a:lt2>
        <a:srgbClr val="C6E7FC"/>
      </a:lt2>
      <a:accent1>
        <a:srgbClr val="31B6FD"/>
      </a:accent1>
      <a:accent2>
        <a:srgbClr val="4584D3"/>
      </a:accent2>
      <a:accent3>
        <a:srgbClr val="5BD078"/>
      </a:accent3>
      <a:accent4>
        <a:srgbClr val="A5D028"/>
      </a:accent4>
      <a:accent5>
        <a:srgbClr val="F5C040"/>
      </a:accent5>
      <a:accent6>
        <a:srgbClr val="05E0DB"/>
      </a:accent6>
      <a:hlink>
        <a:srgbClr val="0080FF"/>
      </a:hlink>
      <a:folHlink>
        <a:srgbClr val="5EAEFF"/>
      </a:folHlink>
    </a:clrScheme>
    <a:fontScheme name="Flow">
      <a:majorFont>
        <a:latin typeface="Calibri"/>
        <a:ea typeface=""/>
        <a:cs typeface=""/>
        <a:font script="Jpan" typeface="ＭＳ Ｐゴシック"/>
        <a:font script="Hang" typeface="HY중고딕"/>
        <a:font script="Hans" typeface="隶书"/>
        <a:font script="Hant" typeface="微軟正黑體"/>
        <a:font script="Arab" typeface="Traditional Arabic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Constantia"/>
        <a:ea typeface=""/>
        <a:cs typeface=""/>
        <a:font script="Jpan" typeface="HGP明朝E"/>
        <a:font script="Hang" typeface="HY신명조"/>
        <a:font script="Hans" typeface="宋体"/>
        <a:font script="Hant" typeface="新細明體"/>
        <a:font script="Arab" typeface="Majalla UI"/>
        <a:font script="Hebr" typeface="David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Clarity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86000"/>
                <a:satMod val="140000"/>
              </a:schemeClr>
            </a:gs>
            <a:gs pos="45000">
              <a:schemeClr val="phClr">
                <a:tint val="48000"/>
                <a:satMod val="150000"/>
              </a:schemeClr>
            </a:gs>
            <a:gs pos="100000">
              <a:schemeClr val="phClr">
                <a:tint val="28000"/>
                <a:satMod val="16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70000"/>
                <a:satMod val="150000"/>
              </a:schemeClr>
            </a:gs>
            <a:gs pos="34000">
              <a:schemeClr val="phClr">
                <a:shade val="70000"/>
                <a:satMod val="140000"/>
              </a:schemeClr>
            </a:gs>
            <a:gs pos="70000">
              <a:schemeClr val="phClr">
                <a:tint val="100000"/>
                <a:shade val="90000"/>
                <a:satMod val="140000"/>
              </a:schemeClr>
            </a:gs>
            <a:gs pos="100000">
              <a:schemeClr val="phClr">
                <a:tint val="100000"/>
                <a:shade val="100000"/>
                <a:sat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6425" cap="flat" cmpd="sng" algn="ctr">
          <a:solidFill>
            <a:schemeClr val="phClr"/>
          </a:solidFill>
          <a:prstDash val="solid"/>
        </a:ln>
        <a:ln w="444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5100000"/>
            </a:lightRig>
          </a:scene3d>
          <a:sp3d contourW="6350">
            <a:bevelT w="29210" h="12700"/>
            <a:contourClr>
              <a:schemeClr val="phClr">
                <a:shade val="3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80000"/>
                <a:satMod val="400000"/>
              </a:schemeClr>
            </a:gs>
            <a:gs pos="25000">
              <a:schemeClr val="phClr">
                <a:tint val="83000"/>
                <a:satMod val="320000"/>
              </a:schemeClr>
            </a:gs>
            <a:gs pos="100000">
              <a:schemeClr val="phClr">
                <a:shade val="15000"/>
                <a:satMod val="320000"/>
              </a:schemeClr>
            </a:gs>
          </a:gsLst>
          <a:path path="circle">
            <a:fillToRect l="10000" t="110000" r="1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50000"/>
              </a:schemeClr>
            </a:duotone>
          </a:blip>
          <a:tile tx="0" ty="0" sx="65000" sy="6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AL226"/>
  <sheetViews>
    <sheetView rightToLeft="1" zoomScaleNormal="100" workbookViewId="0">
      <pane xSplit="4" ySplit="1" topLeftCell="E2" activePane="bottomRight" state="frozen"/>
      <selection activeCell="S263" sqref="S263"/>
      <selection pane="topRight" activeCell="S263" sqref="S263"/>
      <selection pane="bottomLeft" activeCell="S263" sqref="S263"/>
      <selection pane="bottomRight" activeCell="E7" sqref="D7:E7"/>
    </sheetView>
  </sheetViews>
  <sheetFormatPr defaultColWidth="4.28515625" defaultRowHeight="21" customHeight="1"/>
  <cols>
    <col min="1" max="1" width="5" style="26" bestFit="1" customWidth="1"/>
    <col min="2" max="2" width="10" style="266" customWidth="1"/>
    <col min="3" max="3" width="17.85546875" style="266" bestFit="1" customWidth="1"/>
    <col min="4" max="4" width="10" style="26" customWidth="1"/>
    <col min="5" max="5" width="11.5703125" style="26" customWidth="1"/>
    <col min="6" max="6" width="9.85546875" style="24" customWidth="1"/>
    <col min="7" max="7" width="7" style="26" customWidth="1"/>
    <col min="8" max="8" width="11.140625" style="24" customWidth="1"/>
    <col min="9" max="9" width="14.28515625" style="161" customWidth="1"/>
    <col min="10" max="10" width="12.5703125" style="24" customWidth="1"/>
    <col min="11" max="11" width="9" style="25" customWidth="1"/>
    <col min="12" max="12" width="11.5703125" style="25" customWidth="1"/>
    <col min="13" max="13" width="13.7109375" style="27" customWidth="1"/>
    <col min="14" max="14" width="5.28515625" style="26" customWidth="1"/>
    <col min="15" max="15" width="5.85546875" style="26" customWidth="1"/>
    <col min="16" max="16" width="22.28515625" style="26" customWidth="1"/>
    <col min="17" max="17" width="11" style="26" customWidth="1"/>
    <col min="18" max="18" width="14.42578125" style="26" customWidth="1"/>
    <col min="19" max="22" width="12.42578125" style="26" customWidth="1"/>
    <col min="23" max="23" width="11" style="26" customWidth="1"/>
    <col min="24" max="24" width="10.28515625" style="26" customWidth="1"/>
    <col min="25" max="25" width="11.5703125" style="26" customWidth="1"/>
    <col min="26" max="26" width="15.7109375" style="26" customWidth="1"/>
    <col min="27" max="27" width="10.42578125" style="167" customWidth="1"/>
    <col min="28" max="28" width="15" style="26" customWidth="1"/>
    <col min="29" max="29" width="17.85546875" style="332" bestFit="1" customWidth="1"/>
    <col min="30" max="30" width="15" style="26" customWidth="1"/>
    <col min="31" max="31" width="16.140625" style="62" customWidth="1"/>
    <col min="32" max="32" width="16" style="26" customWidth="1"/>
    <col min="33" max="33" width="9.42578125" style="26" customWidth="1"/>
    <col min="34" max="34" width="8.85546875" style="26" customWidth="1"/>
    <col min="35" max="35" width="13.5703125" style="26" customWidth="1"/>
    <col min="36" max="36" width="11.5703125" style="26" customWidth="1"/>
    <col min="37" max="38" width="4.28515625" style="26" customWidth="1"/>
    <col min="39" max="16384" width="4.28515625" style="26"/>
  </cols>
  <sheetData>
    <row r="1" spans="1:38" s="28" customFormat="1" ht="53.25" customHeight="1">
      <c r="A1" s="88" t="s">
        <v>41</v>
      </c>
      <c r="B1" s="89" t="s">
        <v>217</v>
      </c>
      <c r="C1" s="89" t="s">
        <v>216</v>
      </c>
      <c r="D1" s="90" t="s">
        <v>87</v>
      </c>
      <c r="E1" s="90" t="s">
        <v>221</v>
      </c>
      <c r="F1" s="90" t="s">
        <v>222</v>
      </c>
      <c r="G1" s="90" t="s">
        <v>155</v>
      </c>
      <c r="H1" s="90" t="s">
        <v>88</v>
      </c>
      <c r="I1" s="162" t="s">
        <v>158</v>
      </c>
      <c r="J1" s="90" t="s">
        <v>250</v>
      </c>
      <c r="K1" s="90" t="s">
        <v>89</v>
      </c>
      <c r="L1" s="90" t="s">
        <v>92</v>
      </c>
      <c r="M1" s="90" t="s">
        <v>67</v>
      </c>
      <c r="N1" s="90" t="s">
        <v>100</v>
      </c>
      <c r="O1" s="90" t="s">
        <v>101</v>
      </c>
      <c r="P1" s="90" t="s">
        <v>192</v>
      </c>
      <c r="Q1" s="90" t="s">
        <v>139</v>
      </c>
      <c r="R1" s="90" t="s">
        <v>379</v>
      </c>
      <c r="S1" s="90" t="s">
        <v>237</v>
      </c>
      <c r="T1" s="90" t="s">
        <v>287</v>
      </c>
      <c r="U1" s="90" t="s">
        <v>311</v>
      </c>
      <c r="V1" s="90" t="s">
        <v>286</v>
      </c>
      <c r="W1" s="90" t="s">
        <v>265</v>
      </c>
      <c r="X1" s="90" t="s">
        <v>102</v>
      </c>
      <c r="Y1" s="90" t="s">
        <v>238</v>
      </c>
      <c r="Z1" s="90" t="s">
        <v>159</v>
      </c>
      <c r="AA1" s="162" t="s">
        <v>103</v>
      </c>
      <c r="AB1" s="90" t="s">
        <v>161</v>
      </c>
      <c r="AC1" s="90" t="s">
        <v>432</v>
      </c>
      <c r="AD1" s="90" t="s">
        <v>374</v>
      </c>
      <c r="AE1" s="90" t="s">
        <v>140</v>
      </c>
      <c r="AF1" s="90" t="s">
        <v>141</v>
      </c>
      <c r="AG1" s="90" t="s">
        <v>233</v>
      </c>
      <c r="AH1" s="90" t="s">
        <v>185</v>
      </c>
      <c r="AI1" s="90" t="s">
        <v>240</v>
      </c>
      <c r="AJ1" s="90" t="s">
        <v>184</v>
      </c>
      <c r="AK1" s="90" t="s">
        <v>252</v>
      </c>
      <c r="AL1" s="90" t="s">
        <v>253</v>
      </c>
    </row>
    <row r="2" spans="1:38" s="29" customFormat="1" ht="21" customHeight="1">
      <c r="A2" s="92">
        <v>1</v>
      </c>
      <c r="B2" s="261" t="s">
        <v>91</v>
      </c>
      <c r="C2" s="261" t="s">
        <v>218</v>
      </c>
      <c r="D2" s="93">
        <v>111</v>
      </c>
      <c r="E2" s="93" t="s">
        <v>224</v>
      </c>
      <c r="F2" s="93" t="s">
        <v>223</v>
      </c>
      <c r="G2" s="93">
        <v>8952</v>
      </c>
      <c r="H2" s="93" t="s">
        <v>90</v>
      </c>
      <c r="I2" s="268">
        <v>4315203126</v>
      </c>
      <c r="J2" s="93" t="s">
        <v>249</v>
      </c>
      <c r="K2" s="93">
        <v>0</v>
      </c>
      <c r="L2" s="94" t="s">
        <v>93</v>
      </c>
      <c r="M2" s="93" t="s">
        <v>436</v>
      </c>
      <c r="N2" s="92" t="str">
        <f>LEFT(M2,2)</f>
        <v>92</v>
      </c>
      <c r="O2" s="92">
        <f>95-N2</f>
        <v>3</v>
      </c>
      <c r="P2" s="95" t="s">
        <v>430</v>
      </c>
      <c r="Q2" s="93" t="s">
        <v>53</v>
      </c>
      <c r="R2" s="93" t="s">
        <v>380</v>
      </c>
      <c r="S2" s="93">
        <v>9102415201</v>
      </c>
      <c r="T2" s="93"/>
      <c r="U2" s="93"/>
      <c r="V2" s="93"/>
      <c r="W2" s="93" t="s">
        <v>266</v>
      </c>
      <c r="X2" s="96" t="s">
        <v>42</v>
      </c>
      <c r="Y2" s="269">
        <v>25253236</v>
      </c>
      <c r="Z2" s="95" t="s">
        <v>57</v>
      </c>
      <c r="AA2" s="163" t="s">
        <v>0</v>
      </c>
      <c r="AB2" s="95"/>
      <c r="AC2" s="327">
        <v>4955223315</v>
      </c>
      <c r="AD2" s="95">
        <v>3151253325</v>
      </c>
      <c r="AE2" s="97">
        <v>0</v>
      </c>
      <c r="AF2" s="95"/>
      <c r="AG2" s="95"/>
      <c r="AH2" s="95"/>
      <c r="AI2" s="95" t="s">
        <v>455</v>
      </c>
      <c r="AJ2" s="29" t="s">
        <v>456</v>
      </c>
      <c r="AK2" s="29">
        <v>1</v>
      </c>
      <c r="AL2" s="29" t="s">
        <v>51</v>
      </c>
    </row>
    <row r="3" spans="1:38" s="29" customFormat="1" ht="21" customHeight="1">
      <c r="A3" s="92">
        <v>152</v>
      </c>
      <c r="B3" s="188"/>
      <c r="C3" s="188"/>
      <c r="D3" s="96"/>
      <c r="E3" s="96"/>
      <c r="F3" s="99"/>
      <c r="G3" s="96"/>
      <c r="H3" s="99"/>
      <c r="I3" s="101"/>
      <c r="J3" s="99"/>
      <c r="K3" s="94"/>
      <c r="L3" s="94"/>
      <c r="M3" s="103"/>
      <c r="N3" s="92"/>
      <c r="O3" s="92"/>
      <c r="P3" s="101"/>
      <c r="Q3" s="101"/>
      <c r="R3" s="101"/>
      <c r="S3" s="101"/>
      <c r="T3" s="101"/>
      <c r="U3" s="101"/>
      <c r="V3" s="101"/>
      <c r="W3" s="101"/>
      <c r="X3" s="96"/>
      <c r="Y3" s="96"/>
      <c r="Z3" s="95"/>
      <c r="AA3" s="163"/>
      <c r="AB3" s="95"/>
      <c r="AC3" s="327"/>
      <c r="AD3" s="95"/>
      <c r="AE3" s="97"/>
      <c r="AF3" s="101"/>
      <c r="AG3" s="101"/>
      <c r="AH3" s="101"/>
      <c r="AI3" s="95"/>
    </row>
    <row r="4" spans="1:38" s="29" customFormat="1" ht="21" customHeight="1">
      <c r="A4" s="92">
        <v>153</v>
      </c>
      <c r="B4" s="188"/>
      <c r="C4" s="188"/>
      <c r="D4" s="96"/>
      <c r="E4" s="96"/>
      <c r="F4" s="99"/>
      <c r="G4" s="96"/>
      <c r="H4" s="99"/>
      <c r="I4" s="101"/>
      <c r="J4" s="99"/>
      <c r="K4" s="94"/>
      <c r="L4" s="94"/>
      <c r="M4" s="103"/>
      <c r="N4" s="92"/>
      <c r="O4" s="92"/>
      <c r="P4" s="101"/>
      <c r="Q4" s="101"/>
      <c r="R4" s="101"/>
      <c r="S4" s="101"/>
      <c r="T4" s="101"/>
      <c r="U4" s="101"/>
      <c r="V4" s="101"/>
      <c r="W4" s="101"/>
      <c r="X4" s="96"/>
      <c r="Y4" s="96"/>
      <c r="Z4" s="95"/>
      <c r="AA4" s="163"/>
      <c r="AB4" s="95"/>
      <c r="AC4" s="327"/>
      <c r="AD4" s="95"/>
      <c r="AE4" s="97"/>
      <c r="AF4" s="101"/>
      <c r="AG4" s="101"/>
      <c r="AH4" s="101"/>
      <c r="AI4" s="95"/>
    </row>
    <row r="5" spans="1:38" s="29" customFormat="1" ht="21" customHeight="1">
      <c r="A5" s="92">
        <v>154</v>
      </c>
      <c r="B5" s="188"/>
      <c r="C5" s="188"/>
      <c r="D5" s="96"/>
      <c r="E5" s="96"/>
      <c r="F5" s="99"/>
      <c r="G5" s="96"/>
      <c r="H5" s="99"/>
      <c r="I5" s="101"/>
      <c r="J5" s="99"/>
      <c r="K5" s="94"/>
      <c r="L5" s="94"/>
      <c r="M5" s="103"/>
      <c r="N5" s="92"/>
      <c r="O5" s="92"/>
      <c r="P5" s="101"/>
      <c r="Q5" s="101"/>
      <c r="R5" s="101"/>
      <c r="S5" s="101"/>
      <c r="T5" s="101"/>
      <c r="U5" s="101"/>
      <c r="V5" s="101"/>
      <c r="W5" s="101"/>
      <c r="X5" s="96"/>
      <c r="Y5" s="96"/>
      <c r="Z5" s="95"/>
      <c r="AA5" s="163"/>
      <c r="AB5" s="95"/>
      <c r="AC5" s="327"/>
      <c r="AD5" s="95"/>
      <c r="AE5" s="97"/>
      <c r="AF5" s="101"/>
      <c r="AG5" s="101"/>
      <c r="AH5" s="101"/>
      <c r="AI5" s="95"/>
    </row>
    <row r="6" spans="1:38" s="29" customFormat="1" ht="21" customHeight="1">
      <c r="A6" s="92">
        <v>155</v>
      </c>
      <c r="B6" s="188"/>
      <c r="C6" s="188"/>
      <c r="D6" s="96"/>
      <c r="E6" s="96"/>
      <c r="F6" s="99"/>
      <c r="G6" s="96"/>
      <c r="H6" s="99"/>
      <c r="I6" s="101"/>
      <c r="J6" s="99"/>
      <c r="K6" s="94"/>
      <c r="L6" s="94"/>
      <c r="M6" s="103"/>
      <c r="N6" s="92"/>
      <c r="O6" s="92"/>
      <c r="P6" s="101"/>
      <c r="Q6" s="101"/>
      <c r="R6" s="101"/>
      <c r="S6" s="101"/>
      <c r="T6" s="101"/>
      <c r="U6" s="101"/>
      <c r="V6" s="101"/>
      <c r="W6" s="101"/>
      <c r="X6" s="96"/>
      <c r="Y6" s="96"/>
      <c r="Z6" s="95"/>
      <c r="AA6" s="163"/>
      <c r="AB6" s="95"/>
      <c r="AC6" s="327"/>
      <c r="AD6" s="95"/>
      <c r="AE6" s="97"/>
      <c r="AF6" s="101"/>
      <c r="AG6" s="101"/>
      <c r="AH6" s="101"/>
      <c r="AI6" s="95"/>
    </row>
    <row r="7" spans="1:38" s="29" customFormat="1" ht="21" customHeight="1">
      <c r="A7" s="92">
        <v>156</v>
      </c>
      <c r="B7" s="188"/>
      <c r="C7" s="188"/>
      <c r="D7" s="96"/>
      <c r="E7" s="96"/>
      <c r="F7" s="99"/>
      <c r="G7" s="96"/>
      <c r="H7" s="99"/>
      <c r="I7" s="101"/>
      <c r="J7" s="99"/>
      <c r="K7" s="94"/>
      <c r="L7" s="94"/>
      <c r="M7" s="103"/>
      <c r="N7" s="92"/>
      <c r="O7" s="92"/>
      <c r="P7" s="101"/>
      <c r="Q7" s="101"/>
      <c r="R7" s="101"/>
      <c r="S7" s="101"/>
      <c r="T7" s="101"/>
      <c r="U7" s="101"/>
      <c r="V7" s="101"/>
      <c r="W7" s="101"/>
      <c r="X7" s="96"/>
      <c r="Y7" s="96"/>
      <c r="Z7" s="95"/>
      <c r="AA7" s="163"/>
      <c r="AB7" s="95"/>
      <c r="AC7" s="327"/>
      <c r="AD7" s="95"/>
      <c r="AE7" s="97"/>
      <c r="AF7" s="101"/>
      <c r="AG7" s="101"/>
      <c r="AH7" s="101"/>
      <c r="AI7" s="95"/>
    </row>
    <row r="8" spans="1:38" s="29" customFormat="1" ht="21" customHeight="1">
      <c r="A8" s="92">
        <v>157</v>
      </c>
      <c r="B8" s="188"/>
      <c r="C8" s="188"/>
      <c r="D8" s="96"/>
      <c r="E8" s="96"/>
      <c r="F8" s="99"/>
      <c r="G8" s="96"/>
      <c r="H8" s="99"/>
      <c r="I8" s="101"/>
      <c r="J8" s="99"/>
      <c r="K8" s="94"/>
      <c r="L8" s="94"/>
      <c r="M8" s="103"/>
      <c r="N8" s="92"/>
      <c r="O8" s="92"/>
      <c r="P8" s="101"/>
      <c r="Q8" s="101"/>
      <c r="R8" s="101"/>
      <c r="S8" s="101"/>
      <c r="T8" s="101"/>
      <c r="U8" s="101"/>
      <c r="V8" s="101"/>
      <c r="W8" s="101"/>
      <c r="X8" s="96"/>
      <c r="Y8" s="96"/>
      <c r="Z8" s="95"/>
      <c r="AA8" s="163"/>
      <c r="AB8" s="95"/>
      <c r="AC8" s="327"/>
      <c r="AD8" s="95"/>
      <c r="AE8" s="97"/>
      <c r="AF8" s="101"/>
      <c r="AG8" s="101"/>
      <c r="AH8" s="101"/>
      <c r="AI8" s="95"/>
    </row>
    <row r="9" spans="1:38" s="29" customFormat="1" ht="21" customHeight="1">
      <c r="A9" s="92">
        <v>158</v>
      </c>
      <c r="B9" s="188"/>
      <c r="C9" s="188"/>
      <c r="D9" s="96"/>
      <c r="E9" s="96"/>
      <c r="F9" s="99"/>
      <c r="G9" s="96"/>
      <c r="H9" s="99"/>
      <c r="I9" s="101"/>
      <c r="J9" s="99"/>
      <c r="K9" s="94"/>
      <c r="L9" s="94"/>
      <c r="M9" s="103"/>
      <c r="N9" s="92"/>
      <c r="O9" s="92"/>
      <c r="P9" s="101"/>
      <c r="Q9" s="101"/>
      <c r="R9" s="101"/>
      <c r="S9" s="101"/>
      <c r="T9" s="101"/>
      <c r="U9" s="101"/>
      <c r="V9" s="101"/>
      <c r="W9" s="101"/>
      <c r="X9" s="96"/>
      <c r="Y9" s="96"/>
      <c r="Z9" s="95"/>
      <c r="AA9" s="163"/>
      <c r="AB9" s="95"/>
      <c r="AC9" s="327"/>
      <c r="AD9" s="95"/>
      <c r="AE9" s="97"/>
      <c r="AF9" s="101"/>
      <c r="AG9" s="101"/>
      <c r="AH9" s="101"/>
      <c r="AI9" s="95"/>
    </row>
    <row r="10" spans="1:38" s="29" customFormat="1" ht="21" customHeight="1">
      <c r="A10" s="92">
        <v>159</v>
      </c>
      <c r="B10" s="188"/>
      <c r="C10" s="188"/>
      <c r="D10" s="96"/>
      <c r="E10" s="96"/>
      <c r="F10" s="99"/>
      <c r="G10" s="96"/>
      <c r="H10" s="99"/>
      <c r="I10" s="101"/>
      <c r="J10" s="99"/>
      <c r="K10" s="94"/>
      <c r="L10" s="94"/>
      <c r="M10" s="103"/>
      <c r="N10" s="92"/>
      <c r="O10" s="92"/>
      <c r="P10" s="101"/>
      <c r="Q10" s="101"/>
      <c r="R10" s="101"/>
      <c r="S10" s="101"/>
      <c r="T10" s="101"/>
      <c r="U10" s="101"/>
      <c r="V10" s="101"/>
      <c r="W10" s="101"/>
      <c r="X10" s="96"/>
      <c r="Y10" s="96"/>
      <c r="Z10" s="95"/>
      <c r="AA10" s="163"/>
      <c r="AB10" s="95"/>
      <c r="AC10" s="327"/>
      <c r="AD10" s="95"/>
      <c r="AE10" s="97"/>
      <c r="AF10" s="101"/>
      <c r="AG10" s="101"/>
      <c r="AH10" s="101"/>
      <c r="AI10" s="95"/>
    </row>
    <row r="11" spans="1:38" s="29" customFormat="1" ht="21" customHeight="1">
      <c r="A11" s="92">
        <v>160</v>
      </c>
      <c r="B11" s="188"/>
      <c r="C11" s="188"/>
      <c r="D11" s="96"/>
      <c r="E11" s="96"/>
      <c r="F11" s="99"/>
      <c r="G11" s="101"/>
      <c r="H11" s="99"/>
      <c r="I11" s="101"/>
      <c r="J11" s="99"/>
      <c r="K11" s="94"/>
      <c r="L11" s="94"/>
      <c r="M11" s="103"/>
      <c r="N11" s="92"/>
      <c r="O11" s="92"/>
      <c r="P11" s="101"/>
      <c r="Q11" s="101"/>
      <c r="R11" s="101"/>
      <c r="S11" s="101"/>
      <c r="T11" s="101"/>
      <c r="U11" s="101"/>
      <c r="V11" s="101"/>
      <c r="W11" s="101"/>
      <c r="X11" s="96"/>
      <c r="Y11" s="96"/>
      <c r="Z11" s="95"/>
      <c r="AA11" s="163"/>
      <c r="AB11" s="95"/>
      <c r="AC11" s="327"/>
      <c r="AD11" s="95"/>
      <c r="AE11" s="97"/>
      <c r="AF11" s="101"/>
      <c r="AG11" s="101"/>
      <c r="AH11" s="101"/>
      <c r="AI11" s="95"/>
    </row>
    <row r="12" spans="1:38" s="29" customFormat="1" ht="21" customHeight="1">
      <c r="A12" s="92">
        <v>161</v>
      </c>
      <c r="B12" s="188"/>
      <c r="C12" s="188"/>
      <c r="D12" s="96"/>
      <c r="E12" s="96"/>
      <c r="F12" s="99"/>
      <c r="G12" s="101"/>
      <c r="H12" s="99"/>
      <c r="I12" s="101"/>
      <c r="J12" s="99"/>
      <c r="K12" s="94"/>
      <c r="L12" s="94"/>
      <c r="M12" s="103"/>
      <c r="N12" s="92"/>
      <c r="O12" s="92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95"/>
      <c r="AA12" s="163"/>
      <c r="AB12" s="95"/>
      <c r="AC12" s="327"/>
      <c r="AD12" s="95"/>
      <c r="AE12" s="97"/>
      <c r="AF12" s="101"/>
      <c r="AG12" s="101"/>
      <c r="AH12" s="101"/>
      <c r="AI12" s="95"/>
    </row>
    <row r="13" spans="1:38" s="29" customFormat="1" ht="21" customHeight="1">
      <c r="A13" s="92">
        <v>162</v>
      </c>
      <c r="B13" s="188"/>
      <c r="C13" s="188"/>
      <c r="D13" s="96"/>
      <c r="E13" s="96"/>
      <c r="F13" s="99"/>
      <c r="G13" s="101"/>
      <c r="H13" s="99"/>
      <c r="I13" s="101"/>
      <c r="J13" s="99"/>
      <c r="K13" s="94"/>
      <c r="L13" s="94"/>
      <c r="M13" s="103"/>
      <c r="N13" s="92"/>
      <c r="O13" s="92"/>
      <c r="P13" s="101"/>
      <c r="Q13" s="101"/>
      <c r="R13" s="101"/>
      <c r="S13" s="101"/>
      <c r="T13" s="101"/>
      <c r="U13" s="101"/>
      <c r="V13" s="101"/>
      <c r="W13" s="101"/>
      <c r="X13" s="96"/>
      <c r="Y13" s="96"/>
      <c r="Z13" s="95"/>
      <c r="AA13" s="163"/>
      <c r="AB13" s="95"/>
      <c r="AC13" s="327"/>
      <c r="AD13" s="95"/>
      <c r="AE13" s="97"/>
      <c r="AF13" s="101"/>
      <c r="AG13" s="101"/>
      <c r="AH13" s="101"/>
      <c r="AI13" s="95"/>
    </row>
    <row r="14" spans="1:38" s="29" customFormat="1" ht="21" customHeight="1">
      <c r="A14" s="92">
        <v>163</v>
      </c>
      <c r="B14" s="188"/>
      <c r="C14" s="188"/>
      <c r="D14" s="96"/>
      <c r="E14" s="96"/>
      <c r="F14" s="99"/>
      <c r="G14" s="101"/>
      <c r="H14" s="99"/>
      <c r="I14" s="101"/>
      <c r="J14" s="99"/>
      <c r="K14" s="94"/>
      <c r="L14" s="94"/>
      <c r="M14" s="103"/>
      <c r="N14" s="92"/>
      <c r="O14" s="92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95"/>
      <c r="AA14" s="163"/>
      <c r="AB14" s="95"/>
      <c r="AC14" s="327"/>
      <c r="AD14" s="95"/>
      <c r="AE14" s="97"/>
      <c r="AF14" s="101"/>
      <c r="AG14" s="101"/>
      <c r="AH14" s="101"/>
      <c r="AI14" s="95"/>
    </row>
    <row r="15" spans="1:38" s="29" customFormat="1" ht="21" customHeight="1">
      <c r="A15" s="92">
        <v>164</v>
      </c>
      <c r="B15" s="188"/>
      <c r="C15" s="188"/>
      <c r="D15" s="96"/>
      <c r="E15" s="96"/>
      <c r="F15" s="99"/>
      <c r="G15" s="101"/>
      <c r="H15" s="99"/>
      <c r="I15" s="101"/>
      <c r="J15" s="99"/>
      <c r="K15" s="94"/>
      <c r="L15" s="94"/>
      <c r="M15" s="103"/>
      <c r="N15" s="92"/>
      <c r="O15" s="92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95"/>
      <c r="AA15" s="163"/>
      <c r="AB15" s="95"/>
      <c r="AC15" s="327"/>
      <c r="AD15" s="95"/>
      <c r="AE15" s="97"/>
      <c r="AF15" s="101"/>
      <c r="AG15" s="101"/>
      <c r="AH15" s="101"/>
      <c r="AI15" s="95"/>
    </row>
    <row r="16" spans="1:38" s="29" customFormat="1" ht="21" customHeight="1">
      <c r="A16" s="92">
        <v>165</v>
      </c>
      <c r="B16" s="262"/>
      <c r="C16" s="262"/>
      <c r="D16" s="95"/>
      <c r="E16" s="95"/>
      <c r="F16" s="99"/>
      <c r="G16" s="95"/>
      <c r="H16" s="99"/>
      <c r="I16" s="95"/>
      <c r="J16" s="99"/>
      <c r="K16" s="94"/>
      <c r="L16" s="94"/>
      <c r="M16" s="104"/>
      <c r="N16" s="95"/>
      <c r="O16" s="92"/>
      <c r="P16" s="95"/>
      <c r="Q16" s="95"/>
      <c r="R16" s="95"/>
      <c r="S16" s="95"/>
      <c r="T16" s="95"/>
      <c r="U16" s="95"/>
      <c r="V16" s="95"/>
      <c r="W16" s="95"/>
      <c r="X16" s="101"/>
      <c r="Y16" s="101"/>
      <c r="Z16" s="95"/>
      <c r="AA16" s="163"/>
      <c r="AB16" s="95"/>
      <c r="AC16" s="327"/>
      <c r="AD16" s="95"/>
      <c r="AE16" s="97"/>
      <c r="AF16" s="101"/>
      <c r="AG16" s="101"/>
      <c r="AH16" s="101"/>
      <c r="AI16" s="95"/>
    </row>
    <row r="17" spans="1:35" s="29" customFormat="1" ht="21" customHeight="1">
      <c r="A17" s="92">
        <v>166</v>
      </c>
      <c r="B17" s="262"/>
      <c r="C17" s="262"/>
      <c r="D17" s="95"/>
      <c r="E17" s="95"/>
      <c r="F17" s="99"/>
      <c r="G17" s="95"/>
      <c r="H17" s="99"/>
      <c r="I17" s="101"/>
      <c r="J17" s="99"/>
      <c r="K17" s="94"/>
      <c r="L17" s="94"/>
      <c r="M17" s="104"/>
      <c r="N17" s="95"/>
      <c r="O17" s="92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95"/>
      <c r="AA17" s="163"/>
      <c r="AB17" s="95"/>
      <c r="AC17" s="327"/>
      <c r="AD17" s="95"/>
      <c r="AE17" s="97"/>
      <c r="AF17" s="101"/>
      <c r="AG17" s="101"/>
      <c r="AH17" s="101"/>
      <c r="AI17" s="95"/>
    </row>
    <row r="18" spans="1:35" s="29" customFormat="1" ht="21" customHeight="1">
      <c r="A18" s="92">
        <v>167</v>
      </c>
      <c r="B18" s="262"/>
      <c r="C18" s="262"/>
      <c r="D18" s="95"/>
      <c r="E18" s="95"/>
      <c r="F18" s="99"/>
      <c r="G18" s="95"/>
      <c r="H18" s="99"/>
      <c r="I18" s="101"/>
      <c r="J18" s="99"/>
      <c r="K18" s="94"/>
      <c r="L18" s="94"/>
      <c r="M18" s="104"/>
      <c r="N18" s="95"/>
      <c r="O18" s="92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163"/>
      <c r="AB18" s="95"/>
      <c r="AC18" s="327"/>
      <c r="AD18" s="95"/>
      <c r="AE18" s="97"/>
      <c r="AF18" s="101"/>
      <c r="AG18" s="101"/>
      <c r="AH18" s="101"/>
      <c r="AI18" s="95"/>
    </row>
    <row r="19" spans="1:35" s="29" customFormat="1" ht="21" customHeight="1">
      <c r="A19" s="92">
        <v>168</v>
      </c>
      <c r="B19" s="262"/>
      <c r="C19" s="262"/>
      <c r="D19" s="95"/>
      <c r="E19" s="95"/>
      <c r="F19" s="99"/>
      <c r="G19" s="101"/>
      <c r="H19" s="99"/>
      <c r="I19" s="95"/>
      <c r="J19" s="99"/>
      <c r="K19" s="94"/>
      <c r="L19" s="94"/>
      <c r="M19" s="104"/>
      <c r="N19" s="95"/>
      <c r="O19" s="92"/>
      <c r="P19" s="95"/>
      <c r="Q19" s="95"/>
      <c r="R19" s="95"/>
      <c r="S19" s="95"/>
      <c r="T19" s="95"/>
      <c r="U19" s="95"/>
      <c r="V19" s="95"/>
      <c r="W19" s="95"/>
      <c r="X19" s="101"/>
      <c r="Y19" s="101"/>
      <c r="Z19" s="95"/>
      <c r="AA19" s="163"/>
      <c r="AB19" s="95"/>
      <c r="AC19" s="327"/>
      <c r="AD19" s="95"/>
      <c r="AE19" s="97"/>
      <c r="AF19" s="101"/>
      <c r="AG19" s="101"/>
      <c r="AH19" s="101"/>
      <c r="AI19" s="95"/>
    </row>
    <row r="20" spans="1:35" s="29" customFormat="1" ht="21" customHeight="1">
      <c r="A20" s="92">
        <v>169</v>
      </c>
      <c r="B20" s="262"/>
      <c r="C20" s="262"/>
      <c r="D20" s="95"/>
      <c r="E20" s="95"/>
      <c r="F20" s="99"/>
      <c r="G20" s="101"/>
      <c r="H20" s="99"/>
      <c r="I20" s="95"/>
      <c r="J20" s="99"/>
      <c r="K20" s="94"/>
      <c r="L20" s="94"/>
      <c r="M20" s="104"/>
      <c r="N20" s="95"/>
      <c r="O20" s="92"/>
      <c r="P20" s="95"/>
      <c r="Q20" s="95"/>
      <c r="R20" s="95"/>
      <c r="S20" s="95"/>
      <c r="T20" s="95"/>
      <c r="U20" s="95"/>
      <c r="V20" s="95"/>
      <c r="W20" s="95"/>
      <c r="X20" s="101"/>
      <c r="Y20" s="101"/>
      <c r="Z20" s="95"/>
      <c r="AA20" s="163"/>
      <c r="AB20" s="95"/>
      <c r="AC20" s="327"/>
      <c r="AD20" s="95"/>
      <c r="AE20" s="97"/>
      <c r="AF20" s="101"/>
      <c r="AG20" s="101"/>
      <c r="AH20" s="101"/>
      <c r="AI20" s="95"/>
    </row>
    <row r="21" spans="1:35" s="29" customFormat="1" ht="21" customHeight="1">
      <c r="A21" s="92">
        <v>170</v>
      </c>
      <c r="B21" s="262"/>
      <c r="C21" s="262"/>
      <c r="D21" s="95"/>
      <c r="E21" s="95"/>
      <c r="F21" s="99"/>
      <c r="G21" s="101"/>
      <c r="H21" s="99"/>
      <c r="I21" s="95"/>
      <c r="J21" s="99"/>
      <c r="K21" s="94"/>
      <c r="L21" s="94"/>
      <c r="M21" s="104"/>
      <c r="N21" s="95"/>
      <c r="O21" s="92"/>
      <c r="P21" s="95"/>
      <c r="Q21" s="95"/>
      <c r="R21" s="95"/>
      <c r="S21" s="95"/>
      <c r="T21" s="95"/>
      <c r="U21" s="95"/>
      <c r="V21" s="95"/>
      <c r="W21" s="95"/>
      <c r="X21" s="101"/>
      <c r="Y21" s="101"/>
      <c r="Z21" s="95"/>
      <c r="AA21" s="163"/>
      <c r="AB21" s="95"/>
      <c r="AC21" s="327"/>
      <c r="AD21" s="95"/>
      <c r="AE21" s="97"/>
      <c r="AF21" s="101"/>
      <c r="AG21" s="101"/>
      <c r="AH21" s="101"/>
      <c r="AI21" s="95"/>
    </row>
    <row r="22" spans="1:35" s="29" customFormat="1" ht="21" customHeight="1">
      <c r="A22" s="92">
        <v>171</v>
      </c>
      <c r="B22" s="262"/>
      <c r="C22" s="262"/>
      <c r="D22" s="95"/>
      <c r="E22" s="95"/>
      <c r="F22" s="99"/>
      <c r="G22" s="95"/>
      <c r="H22" s="99"/>
      <c r="I22" s="101"/>
      <c r="J22" s="99"/>
      <c r="K22" s="94"/>
      <c r="L22" s="94"/>
      <c r="M22" s="104"/>
      <c r="N22" s="95"/>
      <c r="O22" s="92"/>
      <c r="P22" s="95"/>
      <c r="Q22" s="95"/>
      <c r="R22" s="95"/>
      <c r="S22" s="95"/>
      <c r="T22" s="95"/>
      <c r="U22" s="95"/>
      <c r="V22" s="95"/>
      <c r="W22" s="95"/>
      <c r="X22" s="101"/>
      <c r="Y22" s="101"/>
      <c r="Z22" s="95"/>
      <c r="AA22" s="163"/>
      <c r="AB22" s="95"/>
      <c r="AC22" s="327"/>
      <c r="AD22" s="95"/>
      <c r="AE22" s="97"/>
      <c r="AF22" s="101"/>
      <c r="AG22" s="101"/>
      <c r="AH22" s="101"/>
      <c r="AI22" s="95"/>
    </row>
    <row r="23" spans="1:35" s="29" customFormat="1" ht="21" customHeight="1">
      <c r="A23" s="92">
        <v>172</v>
      </c>
      <c r="B23" s="262"/>
      <c r="C23" s="262"/>
      <c r="D23" s="95"/>
      <c r="E23" s="95"/>
      <c r="F23" s="99"/>
      <c r="G23" s="95"/>
      <c r="H23" s="99"/>
      <c r="I23" s="101"/>
      <c r="J23" s="99"/>
      <c r="K23" s="94"/>
      <c r="L23" s="94"/>
      <c r="M23" s="104"/>
      <c r="N23" s="95"/>
      <c r="O23" s="92"/>
      <c r="P23" s="95"/>
      <c r="Q23" s="95"/>
      <c r="R23" s="95"/>
      <c r="S23" s="95"/>
      <c r="T23" s="95"/>
      <c r="U23" s="95"/>
      <c r="V23" s="95"/>
      <c r="W23" s="95"/>
      <c r="X23" s="101"/>
      <c r="Y23" s="101"/>
      <c r="Z23" s="95"/>
      <c r="AA23" s="163"/>
      <c r="AB23" s="95"/>
      <c r="AC23" s="327"/>
      <c r="AD23" s="95"/>
      <c r="AE23" s="97"/>
      <c r="AF23" s="101"/>
      <c r="AG23" s="101"/>
      <c r="AH23" s="101"/>
      <c r="AI23" s="95"/>
    </row>
    <row r="24" spans="1:35" s="29" customFormat="1" ht="21" customHeight="1">
      <c r="A24" s="92">
        <v>173</v>
      </c>
      <c r="B24" s="262"/>
      <c r="C24" s="262"/>
      <c r="D24" s="95"/>
      <c r="E24" s="95"/>
      <c r="F24" s="99"/>
      <c r="G24" s="95"/>
      <c r="H24" s="99"/>
      <c r="I24" s="101"/>
      <c r="J24" s="99"/>
      <c r="K24" s="94"/>
      <c r="L24" s="94"/>
      <c r="M24" s="104"/>
      <c r="N24" s="95"/>
      <c r="O24" s="92"/>
      <c r="P24" s="95"/>
      <c r="Q24" s="95"/>
      <c r="R24" s="95"/>
      <c r="S24" s="95"/>
      <c r="T24" s="95"/>
      <c r="U24" s="95"/>
      <c r="V24" s="95"/>
      <c r="W24" s="95"/>
      <c r="X24" s="101"/>
      <c r="Y24" s="101"/>
      <c r="Z24" s="95"/>
      <c r="AA24" s="163"/>
      <c r="AB24" s="95"/>
      <c r="AC24" s="327"/>
      <c r="AD24" s="95"/>
      <c r="AE24" s="97"/>
      <c r="AF24" s="101"/>
      <c r="AG24" s="101"/>
      <c r="AH24" s="101"/>
      <c r="AI24" s="95"/>
    </row>
    <row r="25" spans="1:35" s="29" customFormat="1" ht="21" customHeight="1">
      <c r="A25" s="92">
        <v>174</v>
      </c>
      <c r="B25" s="262"/>
      <c r="C25" s="262"/>
      <c r="D25" s="95"/>
      <c r="E25" s="95"/>
      <c r="F25" s="99"/>
      <c r="G25" s="95"/>
      <c r="H25" s="99"/>
      <c r="I25" s="101"/>
      <c r="J25" s="99"/>
      <c r="K25" s="94"/>
      <c r="L25" s="94"/>
      <c r="M25" s="104"/>
      <c r="N25" s="95"/>
      <c r="O25" s="92"/>
      <c r="P25" s="95"/>
      <c r="Q25" s="95"/>
      <c r="R25" s="95"/>
      <c r="S25" s="95"/>
      <c r="T25" s="95"/>
      <c r="U25" s="95"/>
      <c r="V25" s="95"/>
      <c r="W25" s="95"/>
      <c r="X25" s="101"/>
      <c r="Y25" s="101"/>
      <c r="Z25" s="95"/>
      <c r="AA25" s="163"/>
      <c r="AB25" s="95"/>
      <c r="AC25" s="327"/>
      <c r="AD25" s="95"/>
      <c r="AE25" s="97"/>
      <c r="AF25" s="101"/>
      <c r="AG25" s="101"/>
      <c r="AH25" s="101"/>
      <c r="AI25" s="95"/>
    </row>
    <row r="26" spans="1:35" s="29" customFormat="1" ht="21" customHeight="1">
      <c r="A26" s="92">
        <v>175</v>
      </c>
      <c r="B26" s="262"/>
      <c r="C26" s="262"/>
      <c r="D26" s="95"/>
      <c r="E26" s="95"/>
      <c r="F26" s="99"/>
      <c r="G26" s="95"/>
      <c r="H26" s="99"/>
      <c r="I26" s="101"/>
      <c r="J26" s="99"/>
      <c r="K26" s="94"/>
      <c r="L26" s="94"/>
      <c r="M26" s="104"/>
      <c r="N26" s="95"/>
      <c r="O26" s="92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163"/>
      <c r="AB26" s="95"/>
      <c r="AC26" s="327"/>
      <c r="AD26" s="95"/>
      <c r="AE26" s="97"/>
      <c r="AF26" s="101"/>
      <c r="AG26" s="101"/>
      <c r="AH26" s="101"/>
      <c r="AI26" s="95"/>
    </row>
    <row r="27" spans="1:35" s="29" customFormat="1" ht="21" customHeight="1">
      <c r="A27" s="92">
        <v>176</v>
      </c>
      <c r="B27" s="262"/>
      <c r="C27" s="262"/>
      <c r="D27" s="95"/>
      <c r="E27" s="95"/>
      <c r="F27" s="99"/>
      <c r="G27" s="95"/>
      <c r="H27" s="99"/>
      <c r="I27" s="101"/>
      <c r="J27" s="99"/>
      <c r="K27" s="94"/>
      <c r="L27" s="94"/>
      <c r="M27" s="104"/>
      <c r="N27" s="95"/>
      <c r="O27" s="92"/>
      <c r="P27" s="101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163"/>
      <c r="AB27" s="95"/>
      <c r="AC27" s="327"/>
      <c r="AD27" s="95"/>
      <c r="AE27" s="97"/>
      <c r="AF27" s="101"/>
      <c r="AG27" s="101"/>
      <c r="AH27" s="101"/>
      <c r="AI27" s="95"/>
    </row>
    <row r="28" spans="1:35" s="29" customFormat="1" ht="21" customHeight="1">
      <c r="A28" s="92">
        <v>177</v>
      </c>
      <c r="B28" s="262"/>
      <c r="C28" s="262"/>
      <c r="D28" s="95"/>
      <c r="E28" s="95"/>
      <c r="F28" s="99"/>
      <c r="G28" s="95"/>
      <c r="H28" s="99"/>
      <c r="I28" s="101"/>
      <c r="J28" s="99"/>
      <c r="K28" s="94"/>
      <c r="L28" s="94"/>
      <c r="M28" s="104"/>
      <c r="N28" s="95"/>
      <c r="O28" s="92"/>
      <c r="P28" s="95"/>
      <c r="Q28" s="95"/>
      <c r="R28" s="95"/>
      <c r="S28" s="95"/>
      <c r="T28" s="95"/>
      <c r="U28" s="95"/>
      <c r="V28" s="95"/>
      <c r="W28" s="95"/>
      <c r="X28" s="101"/>
      <c r="Y28" s="101"/>
      <c r="Z28" s="95"/>
      <c r="AA28" s="163"/>
      <c r="AB28" s="95"/>
      <c r="AC28" s="327"/>
      <c r="AD28" s="95"/>
      <c r="AE28" s="97"/>
      <c r="AF28" s="101"/>
      <c r="AG28" s="101"/>
      <c r="AH28" s="101"/>
      <c r="AI28" s="95"/>
    </row>
    <row r="29" spans="1:35" s="29" customFormat="1" ht="21" customHeight="1">
      <c r="A29" s="92">
        <v>178</v>
      </c>
      <c r="B29" s="262"/>
      <c r="C29" s="262"/>
      <c r="D29" s="95"/>
      <c r="E29" s="95"/>
      <c r="F29" s="99"/>
      <c r="G29" s="95"/>
      <c r="H29" s="99"/>
      <c r="I29" s="101"/>
      <c r="J29" s="99"/>
      <c r="K29" s="94"/>
      <c r="L29" s="94"/>
      <c r="M29" s="104"/>
      <c r="N29" s="95"/>
      <c r="O29" s="92"/>
      <c r="P29" s="95"/>
      <c r="Q29" s="95"/>
      <c r="R29" s="95"/>
      <c r="S29" s="95"/>
      <c r="T29" s="95"/>
      <c r="U29" s="95"/>
      <c r="V29" s="95"/>
      <c r="W29" s="95"/>
      <c r="X29" s="101"/>
      <c r="Y29" s="101"/>
      <c r="Z29" s="95"/>
      <c r="AA29" s="163"/>
      <c r="AB29" s="95"/>
      <c r="AC29" s="327"/>
      <c r="AD29" s="95"/>
      <c r="AE29" s="97"/>
      <c r="AF29" s="101"/>
      <c r="AG29" s="101"/>
      <c r="AH29" s="101"/>
      <c r="AI29" s="95"/>
    </row>
    <row r="30" spans="1:35" s="29" customFormat="1" ht="21" customHeight="1">
      <c r="A30" s="92">
        <v>179</v>
      </c>
      <c r="B30" s="262"/>
      <c r="C30" s="262"/>
      <c r="D30" s="95"/>
      <c r="E30" s="95"/>
      <c r="F30" s="99"/>
      <c r="G30" s="95"/>
      <c r="H30" s="99"/>
      <c r="I30" s="101"/>
      <c r="J30" s="99"/>
      <c r="K30" s="94"/>
      <c r="L30" s="94"/>
      <c r="M30" s="104"/>
      <c r="N30" s="95"/>
      <c r="O30" s="92"/>
      <c r="P30" s="95"/>
      <c r="Q30" s="95"/>
      <c r="R30" s="95"/>
      <c r="S30" s="95"/>
      <c r="T30" s="95"/>
      <c r="U30" s="95"/>
      <c r="V30" s="95"/>
      <c r="W30" s="95"/>
      <c r="X30" s="101"/>
      <c r="Y30" s="101"/>
      <c r="Z30" s="95"/>
      <c r="AA30" s="163"/>
      <c r="AB30" s="95"/>
      <c r="AC30" s="327"/>
      <c r="AD30" s="95"/>
      <c r="AE30" s="97"/>
      <c r="AF30" s="101"/>
      <c r="AG30" s="101"/>
      <c r="AH30" s="101"/>
      <c r="AI30" s="95"/>
    </row>
    <row r="31" spans="1:35" s="29" customFormat="1" ht="21" customHeight="1">
      <c r="A31" s="92">
        <v>180</v>
      </c>
      <c r="B31" s="262"/>
      <c r="C31" s="262"/>
      <c r="D31" s="95"/>
      <c r="E31" s="95"/>
      <c r="F31" s="99"/>
      <c r="G31" s="95"/>
      <c r="H31" s="99"/>
      <c r="I31" s="101"/>
      <c r="J31" s="99"/>
      <c r="K31" s="94"/>
      <c r="L31" s="94"/>
      <c r="M31" s="104"/>
      <c r="N31" s="95"/>
      <c r="O31" s="92"/>
      <c r="P31" s="95"/>
      <c r="Q31" s="95"/>
      <c r="R31" s="95"/>
      <c r="S31" s="95"/>
      <c r="T31" s="95"/>
      <c r="U31" s="95"/>
      <c r="V31" s="95"/>
      <c r="W31" s="95"/>
      <c r="X31" s="101"/>
      <c r="Y31" s="101"/>
      <c r="Z31" s="95"/>
      <c r="AA31" s="163"/>
      <c r="AB31" s="95"/>
      <c r="AC31" s="327"/>
      <c r="AD31" s="95"/>
      <c r="AE31" s="97"/>
      <c r="AF31" s="101"/>
      <c r="AG31" s="101"/>
      <c r="AH31" s="101"/>
      <c r="AI31" s="95"/>
    </row>
    <row r="32" spans="1:35" s="29" customFormat="1" ht="21" customHeight="1">
      <c r="A32" s="92">
        <v>181</v>
      </c>
      <c r="B32" s="262"/>
      <c r="C32" s="262"/>
      <c r="D32" s="95"/>
      <c r="E32" s="95"/>
      <c r="F32" s="99"/>
      <c r="G32" s="95"/>
      <c r="H32" s="99"/>
      <c r="I32" s="101"/>
      <c r="J32" s="99"/>
      <c r="K32" s="94"/>
      <c r="L32" s="94"/>
      <c r="M32" s="104"/>
      <c r="N32" s="95"/>
      <c r="O32" s="92"/>
      <c r="P32" s="95"/>
      <c r="Q32" s="95"/>
      <c r="R32" s="95"/>
      <c r="S32" s="95"/>
      <c r="T32" s="95"/>
      <c r="U32" s="95"/>
      <c r="V32" s="95"/>
      <c r="W32" s="95"/>
      <c r="X32" s="101"/>
      <c r="Y32" s="101"/>
      <c r="Z32" s="95"/>
      <c r="AA32" s="163"/>
      <c r="AB32" s="95"/>
      <c r="AC32" s="327"/>
      <c r="AD32" s="95"/>
      <c r="AE32" s="97"/>
      <c r="AF32" s="101"/>
      <c r="AG32" s="101"/>
      <c r="AH32" s="101"/>
      <c r="AI32" s="95"/>
    </row>
    <row r="33" spans="1:35" s="29" customFormat="1" ht="21" customHeight="1">
      <c r="A33" s="92">
        <v>182</v>
      </c>
      <c r="B33" s="262"/>
      <c r="C33" s="262"/>
      <c r="D33" s="95"/>
      <c r="E33" s="95"/>
      <c r="F33" s="99"/>
      <c r="G33" s="95"/>
      <c r="H33" s="99"/>
      <c r="I33" s="101"/>
      <c r="J33" s="99"/>
      <c r="K33" s="94"/>
      <c r="L33" s="94"/>
      <c r="M33" s="104"/>
      <c r="N33" s="95"/>
      <c r="O33" s="92"/>
      <c r="P33" s="95"/>
      <c r="Q33" s="95"/>
      <c r="R33" s="95"/>
      <c r="S33" s="95"/>
      <c r="T33" s="95"/>
      <c r="U33" s="95"/>
      <c r="V33" s="95"/>
      <c r="W33" s="95"/>
      <c r="X33" s="101"/>
      <c r="Y33" s="101"/>
      <c r="Z33" s="95"/>
      <c r="AA33" s="163"/>
      <c r="AB33" s="95"/>
      <c r="AC33" s="327"/>
      <c r="AD33" s="95"/>
      <c r="AE33" s="97"/>
      <c r="AF33" s="101"/>
      <c r="AG33" s="101"/>
      <c r="AH33" s="101"/>
      <c r="AI33" s="95"/>
    </row>
    <row r="34" spans="1:35" s="29" customFormat="1" ht="21" customHeight="1">
      <c r="A34" s="92">
        <v>183</v>
      </c>
      <c r="B34" s="262"/>
      <c r="C34" s="262"/>
      <c r="D34" s="95"/>
      <c r="E34" s="95"/>
      <c r="F34" s="99"/>
      <c r="G34" s="95"/>
      <c r="H34" s="99"/>
      <c r="I34" s="101"/>
      <c r="J34" s="99"/>
      <c r="K34" s="94"/>
      <c r="L34" s="94"/>
      <c r="M34" s="104"/>
      <c r="N34" s="95"/>
      <c r="O34" s="92"/>
      <c r="P34" s="95"/>
      <c r="Q34" s="95"/>
      <c r="R34" s="95"/>
      <c r="S34" s="95"/>
      <c r="T34" s="95"/>
      <c r="U34" s="95"/>
      <c r="V34" s="95"/>
      <c r="W34" s="95"/>
      <c r="X34" s="101"/>
      <c r="Y34" s="101"/>
      <c r="Z34" s="95"/>
      <c r="AA34" s="163"/>
      <c r="AB34" s="95"/>
      <c r="AC34" s="327"/>
      <c r="AD34" s="95"/>
      <c r="AE34" s="97"/>
      <c r="AF34" s="101"/>
      <c r="AG34" s="101"/>
      <c r="AH34" s="101"/>
      <c r="AI34" s="95"/>
    </row>
    <row r="35" spans="1:35" s="29" customFormat="1" ht="21" customHeight="1">
      <c r="A35" s="92">
        <v>184</v>
      </c>
      <c r="B35" s="262"/>
      <c r="C35" s="262"/>
      <c r="D35" s="95"/>
      <c r="E35" s="95"/>
      <c r="F35" s="99"/>
      <c r="G35" s="95"/>
      <c r="H35" s="99"/>
      <c r="I35" s="101"/>
      <c r="J35" s="99"/>
      <c r="K35" s="94"/>
      <c r="L35" s="94"/>
      <c r="M35" s="104"/>
      <c r="N35" s="95"/>
      <c r="O35" s="92"/>
      <c r="P35" s="95"/>
      <c r="Q35" s="95"/>
      <c r="R35" s="95"/>
      <c r="S35" s="95"/>
      <c r="T35" s="95"/>
      <c r="U35" s="95"/>
      <c r="V35" s="95"/>
      <c r="W35" s="95"/>
      <c r="X35" s="101"/>
      <c r="Y35" s="101"/>
      <c r="Z35" s="95"/>
      <c r="AA35" s="163"/>
      <c r="AB35" s="95"/>
      <c r="AC35" s="327"/>
      <c r="AD35" s="95"/>
      <c r="AE35" s="97"/>
      <c r="AF35" s="101"/>
      <c r="AG35" s="101"/>
      <c r="AH35" s="101"/>
      <c r="AI35" s="95"/>
    </row>
    <row r="36" spans="1:35" s="29" customFormat="1" ht="21" customHeight="1">
      <c r="A36" s="92">
        <v>185</v>
      </c>
      <c r="B36" s="262"/>
      <c r="C36" s="262"/>
      <c r="D36" s="95"/>
      <c r="E36" s="95"/>
      <c r="F36" s="99"/>
      <c r="G36" s="95"/>
      <c r="H36" s="99"/>
      <c r="I36" s="101"/>
      <c r="J36" s="99"/>
      <c r="K36" s="94"/>
      <c r="L36" s="94"/>
      <c r="M36" s="104"/>
      <c r="N36" s="95"/>
      <c r="O36" s="92"/>
      <c r="P36" s="95"/>
      <c r="Q36" s="95"/>
      <c r="R36" s="95"/>
      <c r="S36" s="95"/>
      <c r="T36" s="95"/>
      <c r="U36" s="95"/>
      <c r="V36" s="95"/>
      <c r="W36" s="95"/>
      <c r="X36" s="101"/>
      <c r="Y36" s="101"/>
      <c r="Z36" s="95"/>
      <c r="AA36" s="163"/>
      <c r="AB36" s="95"/>
      <c r="AC36" s="327"/>
      <c r="AD36" s="95"/>
      <c r="AE36" s="97"/>
      <c r="AF36" s="101"/>
      <c r="AG36" s="101"/>
      <c r="AH36" s="101"/>
      <c r="AI36" s="95"/>
    </row>
    <row r="37" spans="1:35" s="29" customFormat="1" ht="21" customHeight="1">
      <c r="A37" s="92">
        <v>186</v>
      </c>
      <c r="B37" s="262"/>
      <c r="C37" s="262"/>
      <c r="D37" s="95"/>
      <c r="E37" s="95"/>
      <c r="F37" s="99"/>
      <c r="G37" s="95"/>
      <c r="H37" s="99"/>
      <c r="I37" s="101"/>
      <c r="J37" s="99"/>
      <c r="K37" s="94"/>
      <c r="L37" s="94"/>
      <c r="M37" s="104"/>
      <c r="N37" s="95"/>
      <c r="O37" s="92"/>
      <c r="P37" s="95"/>
      <c r="Q37" s="95"/>
      <c r="R37" s="95"/>
      <c r="S37" s="95"/>
      <c r="T37" s="95"/>
      <c r="U37" s="95"/>
      <c r="V37" s="95"/>
      <c r="W37" s="95"/>
      <c r="X37" s="101"/>
      <c r="Y37" s="101"/>
      <c r="Z37" s="95"/>
      <c r="AA37" s="163"/>
      <c r="AB37" s="95"/>
      <c r="AC37" s="327"/>
      <c r="AD37" s="95"/>
      <c r="AE37" s="97"/>
      <c r="AF37" s="101"/>
      <c r="AG37" s="101"/>
      <c r="AH37" s="101"/>
      <c r="AI37" s="95"/>
    </row>
    <row r="38" spans="1:35" s="29" customFormat="1" ht="21" customHeight="1">
      <c r="A38" s="92">
        <v>187</v>
      </c>
      <c r="B38" s="262"/>
      <c r="C38" s="262"/>
      <c r="D38" s="95"/>
      <c r="E38" s="95"/>
      <c r="F38" s="99"/>
      <c r="G38" s="95"/>
      <c r="H38" s="99"/>
      <c r="I38" s="101"/>
      <c r="J38" s="99"/>
      <c r="K38" s="94"/>
      <c r="L38" s="94"/>
      <c r="M38" s="104"/>
      <c r="N38" s="95"/>
      <c r="O38" s="92"/>
      <c r="P38" s="95"/>
      <c r="Q38" s="95"/>
      <c r="R38" s="95"/>
      <c r="S38" s="95"/>
      <c r="T38" s="95"/>
      <c r="U38" s="95"/>
      <c r="V38" s="95"/>
      <c r="W38" s="95"/>
      <c r="X38" s="101"/>
      <c r="Y38" s="101"/>
      <c r="Z38" s="95"/>
      <c r="AA38" s="163"/>
      <c r="AB38" s="95"/>
      <c r="AC38" s="327"/>
      <c r="AD38" s="95"/>
      <c r="AE38" s="97"/>
      <c r="AF38" s="101"/>
      <c r="AG38" s="101"/>
      <c r="AH38" s="101"/>
      <c r="AI38" s="95"/>
    </row>
    <row r="39" spans="1:35" s="29" customFormat="1" ht="21" customHeight="1">
      <c r="A39" s="92">
        <v>188</v>
      </c>
      <c r="B39" s="262"/>
      <c r="C39" s="262"/>
      <c r="D39" s="95"/>
      <c r="E39" s="95"/>
      <c r="F39" s="99"/>
      <c r="G39" s="95"/>
      <c r="H39" s="99"/>
      <c r="I39" s="101"/>
      <c r="J39" s="99"/>
      <c r="K39" s="94"/>
      <c r="L39" s="94"/>
      <c r="M39" s="104"/>
      <c r="N39" s="95"/>
      <c r="O39" s="92"/>
      <c r="P39" s="95"/>
      <c r="Q39" s="95"/>
      <c r="R39" s="95"/>
      <c r="S39" s="95"/>
      <c r="T39" s="95"/>
      <c r="U39" s="95"/>
      <c r="V39" s="95"/>
      <c r="W39" s="95"/>
      <c r="X39" s="101"/>
      <c r="Y39" s="101"/>
      <c r="Z39" s="95"/>
      <c r="AA39" s="163"/>
      <c r="AB39" s="95"/>
      <c r="AC39" s="327"/>
      <c r="AD39" s="95"/>
      <c r="AE39" s="97"/>
      <c r="AF39" s="101"/>
      <c r="AG39" s="101"/>
      <c r="AH39" s="101"/>
      <c r="AI39" s="95"/>
    </row>
    <row r="40" spans="1:35" s="29" customFormat="1" ht="21" customHeight="1">
      <c r="A40" s="92">
        <v>189</v>
      </c>
      <c r="B40" s="188"/>
      <c r="C40" s="188"/>
      <c r="D40" s="96"/>
      <c r="E40" s="96"/>
      <c r="F40" s="99"/>
      <c r="G40" s="95"/>
      <c r="H40" s="99"/>
      <c r="I40" s="95"/>
      <c r="J40" s="99"/>
      <c r="K40" s="94"/>
      <c r="L40" s="94"/>
      <c r="M40" s="104"/>
      <c r="N40" s="95"/>
      <c r="O40" s="92"/>
      <c r="P40" s="101"/>
      <c r="Q40" s="101"/>
      <c r="R40" s="101"/>
      <c r="S40" s="101"/>
      <c r="T40" s="101"/>
      <c r="U40" s="101"/>
      <c r="V40" s="101"/>
      <c r="W40" s="101"/>
      <c r="X40" s="96"/>
      <c r="Y40" s="96"/>
      <c r="Z40" s="95"/>
      <c r="AA40" s="163"/>
      <c r="AB40" s="95"/>
      <c r="AC40" s="327"/>
      <c r="AD40" s="95"/>
      <c r="AE40" s="97"/>
      <c r="AF40" s="95"/>
      <c r="AG40" s="95"/>
      <c r="AH40" s="95"/>
      <c r="AI40" s="95"/>
    </row>
    <row r="41" spans="1:35" s="29" customFormat="1" ht="21" customHeight="1">
      <c r="A41" s="92">
        <v>190</v>
      </c>
      <c r="B41" s="262"/>
      <c r="C41" s="262"/>
      <c r="D41" s="95"/>
      <c r="E41" s="95"/>
      <c r="F41" s="99"/>
      <c r="G41" s="95"/>
      <c r="H41" s="99"/>
      <c r="I41" s="101"/>
      <c r="J41" s="99"/>
      <c r="K41" s="94"/>
      <c r="L41" s="94"/>
      <c r="M41" s="104"/>
      <c r="N41" s="95"/>
      <c r="O41" s="92"/>
      <c r="P41" s="95"/>
      <c r="Q41" s="95"/>
      <c r="R41" s="95"/>
      <c r="S41" s="95"/>
      <c r="T41" s="95"/>
      <c r="U41" s="95"/>
      <c r="V41" s="95"/>
      <c r="W41" s="95"/>
      <c r="X41" s="101"/>
      <c r="Y41" s="101"/>
      <c r="Z41" s="95"/>
      <c r="AA41" s="163"/>
      <c r="AB41" s="95"/>
      <c r="AC41" s="327"/>
      <c r="AD41" s="95"/>
      <c r="AE41" s="97"/>
      <c r="AF41" s="95"/>
      <c r="AG41" s="95"/>
      <c r="AH41" s="95"/>
      <c r="AI41" s="95"/>
    </row>
    <row r="42" spans="1:35" s="29" customFormat="1" ht="21" customHeight="1">
      <c r="A42" s="92">
        <v>191</v>
      </c>
      <c r="B42" s="262"/>
      <c r="C42" s="262"/>
      <c r="D42" s="95"/>
      <c r="E42" s="95"/>
      <c r="F42" s="99"/>
      <c r="G42" s="95"/>
      <c r="H42" s="99"/>
      <c r="I42" s="101"/>
      <c r="J42" s="99"/>
      <c r="K42" s="94"/>
      <c r="L42" s="94"/>
      <c r="M42" s="104"/>
      <c r="N42" s="95"/>
      <c r="O42" s="92"/>
      <c r="P42" s="95"/>
      <c r="Q42" s="95"/>
      <c r="R42" s="95"/>
      <c r="S42" s="95"/>
      <c r="T42" s="95"/>
      <c r="U42" s="95"/>
      <c r="V42" s="95"/>
      <c r="W42" s="95"/>
      <c r="X42" s="101"/>
      <c r="Y42" s="101"/>
      <c r="Z42" s="95"/>
      <c r="AA42" s="163"/>
      <c r="AB42" s="95"/>
      <c r="AC42" s="327"/>
      <c r="AD42" s="95"/>
      <c r="AE42" s="97"/>
      <c r="AF42" s="95"/>
      <c r="AG42" s="95"/>
      <c r="AH42" s="95"/>
      <c r="AI42" s="95"/>
    </row>
    <row r="43" spans="1:35" s="29" customFormat="1" ht="21" customHeight="1">
      <c r="A43" s="92">
        <v>192</v>
      </c>
      <c r="B43" s="262"/>
      <c r="C43" s="262"/>
      <c r="D43" s="95"/>
      <c r="E43" s="95"/>
      <c r="F43" s="99"/>
      <c r="G43" s="95"/>
      <c r="H43" s="99"/>
      <c r="I43" s="101"/>
      <c r="J43" s="99"/>
      <c r="K43" s="94"/>
      <c r="L43" s="94"/>
      <c r="M43" s="104"/>
      <c r="N43" s="95"/>
      <c r="O43" s="92"/>
      <c r="P43" s="95"/>
      <c r="Q43" s="95"/>
      <c r="R43" s="95"/>
      <c r="S43" s="95"/>
      <c r="T43" s="95"/>
      <c r="U43" s="95"/>
      <c r="V43" s="95"/>
      <c r="W43" s="95"/>
      <c r="X43" s="101"/>
      <c r="Y43" s="101"/>
      <c r="Z43" s="95"/>
      <c r="AA43" s="163"/>
      <c r="AB43" s="95"/>
      <c r="AC43" s="327"/>
      <c r="AD43" s="95"/>
      <c r="AE43" s="97"/>
      <c r="AF43" s="95"/>
      <c r="AG43" s="95"/>
      <c r="AH43" s="95"/>
      <c r="AI43" s="95"/>
    </row>
    <row r="44" spans="1:35" s="29" customFormat="1" ht="21" customHeight="1">
      <c r="A44" s="92">
        <v>193</v>
      </c>
      <c r="B44" s="262"/>
      <c r="C44" s="262"/>
      <c r="D44" s="95"/>
      <c r="E44" s="95"/>
      <c r="F44" s="99"/>
      <c r="G44" s="95"/>
      <c r="H44" s="99"/>
      <c r="I44" s="95"/>
      <c r="J44" s="99"/>
      <c r="K44" s="94"/>
      <c r="L44" s="94"/>
      <c r="M44" s="104"/>
      <c r="N44" s="95"/>
      <c r="O44" s="92"/>
      <c r="P44" s="95"/>
      <c r="Q44" s="95"/>
      <c r="R44" s="95"/>
      <c r="S44" s="95"/>
      <c r="T44" s="95"/>
      <c r="U44" s="95"/>
      <c r="V44" s="95"/>
      <c r="W44" s="95"/>
      <c r="X44" s="101"/>
      <c r="Y44" s="101"/>
      <c r="Z44" s="95"/>
      <c r="AA44" s="163"/>
      <c r="AB44" s="95"/>
      <c r="AC44" s="327"/>
      <c r="AD44" s="95"/>
      <c r="AE44" s="97"/>
      <c r="AF44" s="95"/>
      <c r="AG44" s="95"/>
      <c r="AH44" s="95"/>
      <c r="AI44" s="95"/>
    </row>
    <row r="45" spans="1:35" s="29" customFormat="1" ht="21" customHeight="1">
      <c r="A45" s="92">
        <v>194</v>
      </c>
      <c r="B45" s="262"/>
      <c r="C45" s="262"/>
      <c r="D45" s="95"/>
      <c r="E45" s="95"/>
      <c r="F45" s="99"/>
      <c r="G45" s="95"/>
      <c r="H45" s="99"/>
      <c r="I45" s="101"/>
      <c r="J45" s="99"/>
      <c r="K45" s="94"/>
      <c r="L45" s="94"/>
      <c r="M45" s="104"/>
      <c r="N45" s="95"/>
      <c r="O45" s="92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163"/>
      <c r="AB45" s="95"/>
      <c r="AC45" s="327"/>
      <c r="AD45" s="95"/>
      <c r="AE45" s="97"/>
      <c r="AF45" s="95"/>
      <c r="AG45" s="95"/>
      <c r="AH45" s="95"/>
      <c r="AI45" s="95"/>
    </row>
    <row r="46" spans="1:35" s="29" customFormat="1" ht="21" customHeight="1">
      <c r="A46" s="92">
        <v>195</v>
      </c>
      <c r="B46" s="262"/>
      <c r="C46" s="262"/>
      <c r="D46" s="95"/>
      <c r="E46" s="95"/>
      <c r="F46" s="99"/>
      <c r="G46" s="95"/>
      <c r="H46" s="99"/>
      <c r="I46" s="101"/>
      <c r="J46" s="99"/>
      <c r="K46" s="94"/>
      <c r="L46" s="94"/>
      <c r="M46" s="104"/>
      <c r="N46" s="95"/>
      <c r="O46" s="92"/>
      <c r="P46" s="95"/>
      <c r="Q46" s="95"/>
      <c r="R46" s="95"/>
      <c r="S46" s="95"/>
      <c r="T46" s="95"/>
      <c r="U46" s="95"/>
      <c r="V46" s="95"/>
      <c r="W46" s="95"/>
      <c r="X46" s="101"/>
      <c r="Y46" s="101"/>
      <c r="Z46" s="95"/>
      <c r="AA46" s="163"/>
      <c r="AB46" s="95"/>
      <c r="AC46" s="327"/>
      <c r="AD46" s="95"/>
      <c r="AE46" s="97"/>
      <c r="AF46" s="101"/>
      <c r="AG46" s="101"/>
      <c r="AH46" s="101"/>
      <c r="AI46" s="95"/>
    </row>
    <row r="47" spans="1:35" s="29" customFormat="1" ht="21" customHeight="1">
      <c r="A47" s="92">
        <v>196</v>
      </c>
      <c r="B47" s="262"/>
      <c r="C47" s="262"/>
      <c r="D47" s="95"/>
      <c r="E47" s="95"/>
      <c r="F47" s="99"/>
      <c r="G47" s="95"/>
      <c r="H47" s="99"/>
      <c r="I47" s="95"/>
      <c r="J47" s="99"/>
      <c r="K47" s="94"/>
      <c r="L47" s="94"/>
      <c r="M47" s="104"/>
      <c r="N47" s="95"/>
      <c r="O47" s="92"/>
      <c r="P47" s="95"/>
      <c r="Q47" s="95"/>
      <c r="R47" s="95"/>
      <c r="S47" s="95"/>
      <c r="T47" s="95"/>
      <c r="U47" s="95"/>
      <c r="V47" s="95"/>
      <c r="W47" s="95"/>
      <c r="X47" s="101"/>
      <c r="Y47" s="101"/>
      <c r="Z47" s="95"/>
      <c r="AA47" s="163"/>
      <c r="AB47" s="95"/>
      <c r="AC47" s="327"/>
      <c r="AD47" s="95"/>
      <c r="AE47" s="97"/>
      <c r="AF47" s="101"/>
      <c r="AG47" s="101"/>
      <c r="AH47" s="101"/>
      <c r="AI47" s="95"/>
    </row>
    <row r="48" spans="1:35" s="29" customFormat="1" ht="21" customHeight="1">
      <c r="A48" s="92">
        <v>197</v>
      </c>
      <c r="B48" s="262"/>
      <c r="C48" s="262"/>
      <c r="D48" s="95"/>
      <c r="E48" s="95"/>
      <c r="F48" s="99"/>
      <c r="G48" s="95"/>
      <c r="H48" s="99"/>
      <c r="I48" s="95"/>
      <c r="J48" s="99"/>
      <c r="K48" s="94"/>
      <c r="L48" s="94"/>
      <c r="M48" s="104"/>
      <c r="N48" s="95"/>
      <c r="O48" s="92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163"/>
      <c r="AB48" s="95"/>
      <c r="AC48" s="327"/>
      <c r="AD48" s="95"/>
      <c r="AE48" s="97"/>
      <c r="AF48" s="101"/>
      <c r="AG48" s="101"/>
      <c r="AH48" s="101"/>
      <c r="AI48" s="95"/>
    </row>
    <row r="49" spans="1:35" s="29" customFormat="1" ht="21" customHeight="1">
      <c r="A49" s="92">
        <v>198</v>
      </c>
      <c r="B49" s="262"/>
      <c r="C49" s="262"/>
      <c r="D49" s="95"/>
      <c r="E49" s="95"/>
      <c r="F49" s="99"/>
      <c r="G49" s="95"/>
      <c r="H49" s="99"/>
      <c r="I49" s="95"/>
      <c r="J49" s="99"/>
      <c r="K49" s="94"/>
      <c r="L49" s="94"/>
      <c r="M49" s="105"/>
      <c r="N49" s="95"/>
      <c r="O49" s="92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163"/>
      <c r="AB49" s="95"/>
      <c r="AC49" s="327"/>
      <c r="AD49" s="95"/>
      <c r="AE49" s="97"/>
      <c r="AF49" s="101"/>
      <c r="AG49" s="101"/>
      <c r="AH49" s="101"/>
      <c r="AI49" s="95"/>
    </row>
    <row r="50" spans="1:35" s="29" customFormat="1" ht="21" customHeight="1">
      <c r="A50" s="92">
        <v>199</v>
      </c>
      <c r="B50" s="262"/>
      <c r="C50" s="262"/>
      <c r="D50" s="95"/>
      <c r="E50" s="95"/>
      <c r="F50" s="99"/>
      <c r="G50" s="95"/>
      <c r="H50" s="99"/>
      <c r="I50" s="101"/>
      <c r="J50" s="99"/>
      <c r="K50" s="94"/>
      <c r="L50" s="94"/>
      <c r="M50" s="104"/>
      <c r="N50" s="95"/>
      <c r="O50" s="92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163"/>
      <c r="AB50" s="95"/>
      <c r="AC50" s="327"/>
      <c r="AD50" s="95"/>
      <c r="AE50" s="97"/>
      <c r="AF50" s="101"/>
      <c r="AG50" s="101"/>
      <c r="AH50" s="101"/>
      <c r="AI50" s="95"/>
    </row>
    <row r="51" spans="1:35" s="29" customFormat="1" ht="21" customHeight="1">
      <c r="A51" s="92">
        <v>200</v>
      </c>
      <c r="B51" s="262"/>
      <c r="C51" s="262"/>
      <c r="D51" s="95"/>
      <c r="E51" s="95"/>
      <c r="F51" s="99"/>
      <c r="G51" s="95"/>
      <c r="H51" s="99"/>
      <c r="I51" s="101"/>
      <c r="J51" s="99"/>
      <c r="K51" s="94"/>
      <c r="L51" s="94"/>
      <c r="M51" s="104"/>
      <c r="N51" s="95"/>
      <c r="O51" s="92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163"/>
      <c r="AB51" s="95"/>
      <c r="AC51" s="327"/>
      <c r="AD51" s="95"/>
      <c r="AE51" s="97"/>
      <c r="AF51" s="101"/>
      <c r="AG51" s="101"/>
      <c r="AH51" s="101"/>
      <c r="AI51" s="95"/>
    </row>
    <row r="52" spans="1:35" s="29" customFormat="1" ht="21" customHeight="1">
      <c r="A52" s="92">
        <v>201</v>
      </c>
      <c r="B52" s="262"/>
      <c r="C52" s="262"/>
      <c r="D52" s="95"/>
      <c r="E52" s="95"/>
      <c r="F52" s="99"/>
      <c r="G52" s="95"/>
      <c r="H52" s="99"/>
      <c r="I52" s="95"/>
      <c r="J52" s="99"/>
      <c r="K52" s="94"/>
      <c r="L52" s="94"/>
      <c r="M52" s="104"/>
      <c r="N52" s="95"/>
      <c r="O52" s="92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163"/>
      <c r="AB52" s="95"/>
      <c r="AC52" s="327"/>
      <c r="AD52" s="95"/>
      <c r="AE52" s="97"/>
      <c r="AF52" s="101"/>
      <c r="AG52" s="101"/>
      <c r="AH52" s="101"/>
      <c r="AI52" s="95"/>
    </row>
    <row r="53" spans="1:35" s="30" customFormat="1" ht="21" customHeight="1">
      <c r="A53" s="92">
        <v>202</v>
      </c>
      <c r="B53" s="188"/>
      <c r="C53" s="188"/>
      <c r="D53" s="96"/>
      <c r="E53" s="96"/>
      <c r="F53" s="100"/>
      <c r="G53" s="101"/>
      <c r="H53" s="100"/>
      <c r="I53" s="101"/>
      <c r="J53" s="100"/>
      <c r="K53" s="102"/>
      <c r="L53" s="102"/>
      <c r="M53" s="103"/>
      <c r="N53" s="101"/>
      <c r="O53" s="92"/>
      <c r="P53" s="101"/>
      <c r="Q53" s="101"/>
      <c r="R53" s="101"/>
      <c r="S53" s="101"/>
      <c r="T53" s="101"/>
      <c r="U53" s="101"/>
      <c r="V53" s="101"/>
      <c r="W53" s="101"/>
      <c r="X53" s="96"/>
      <c r="Y53" s="96"/>
      <c r="Z53" s="95"/>
      <c r="AA53" s="163"/>
      <c r="AB53" s="95"/>
      <c r="AC53" s="327"/>
      <c r="AD53" s="95"/>
      <c r="AE53" s="97"/>
      <c r="AF53" s="101"/>
      <c r="AG53" s="101"/>
      <c r="AH53" s="101"/>
      <c r="AI53" s="95"/>
    </row>
    <row r="54" spans="1:35" s="29" customFormat="1" ht="21" customHeight="1">
      <c r="A54" s="92">
        <v>203</v>
      </c>
      <c r="B54" s="262"/>
      <c r="C54" s="262"/>
      <c r="D54" s="95"/>
      <c r="E54" s="95"/>
      <c r="F54" s="99"/>
      <c r="G54" s="95"/>
      <c r="H54" s="99"/>
      <c r="I54" s="101"/>
      <c r="J54" s="99"/>
      <c r="K54" s="94"/>
      <c r="L54" s="94"/>
      <c r="M54" s="104"/>
      <c r="N54" s="95"/>
      <c r="O54" s="92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163"/>
      <c r="AB54" s="95"/>
      <c r="AC54" s="327"/>
      <c r="AD54" s="95"/>
      <c r="AE54" s="97"/>
      <c r="AF54" s="101"/>
      <c r="AG54" s="101"/>
      <c r="AH54" s="101"/>
      <c r="AI54" s="95"/>
    </row>
    <row r="55" spans="1:35" s="29" customFormat="1" ht="21" customHeight="1">
      <c r="A55" s="92">
        <v>204</v>
      </c>
      <c r="B55" s="262"/>
      <c r="C55" s="262"/>
      <c r="D55" s="95"/>
      <c r="E55" s="95"/>
      <c r="F55" s="99"/>
      <c r="G55" s="95"/>
      <c r="H55" s="99"/>
      <c r="I55" s="101"/>
      <c r="J55" s="99"/>
      <c r="K55" s="94"/>
      <c r="L55" s="94"/>
      <c r="M55" s="104"/>
      <c r="N55" s="95"/>
      <c r="O55" s="92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163"/>
      <c r="AB55" s="95"/>
      <c r="AC55" s="327"/>
      <c r="AD55" s="95"/>
      <c r="AE55" s="97"/>
      <c r="AF55" s="101"/>
      <c r="AG55" s="101"/>
      <c r="AH55" s="101"/>
      <c r="AI55" s="95"/>
    </row>
    <row r="56" spans="1:35" s="29" customFormat="1" ht="21" customHeight="1">
      <c r="A56" s="92">
        <v>205</v>
      </c>
      <c r="B56" s="262"/>
      <c r="C56" s="262"/>
      <c r="D56" s="95"/>
      <c r="E56" s="95"/>
      <c r="F56" s="99"/>
      <c r="G56" s="95"/>
      <c r="H56" s="99"/>
      <c r="I56" s="95"/>
      <c r="J56" s="99"/>
      <c r="K56" s="94"/>
      <c r="L56" s="94"/>
      <c r="M56" s="104"/>
      <c r="N56" s="95"/>
      <c r="O56" s="92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163"/>
      <c r="AB56" s="95"/>
      <c r="AC56" s="327"/>
      <c r="AD56" s="95"/>
      <c r="AE56" s="97"/>
      <c r="AF56" s="101"/>
      <c r="AG56" s="101"/>
      <c r="AH56" s="101"/>
      <c r="AI56" s="95"/>
    </row>
    <row r="57" spans="1:35" s="29" customFormat="1" ht="21" customHeight="1">
      <c r="A57" s="92">
        <v>206</v>
      </c>
      <c r="B57" s="262"/>
      <c r="C57" s="262"/>
      <c r="D57" s="95"/>
      <c r="E57" s="95"/>
      <c r="F57" s="99"/>
      <c r="G57" s="95"/>
      <c r="H57" s="99"/>
      <c r="I57" s="101"/>
      <c r="J57" s="99"/>
      <c r="K57" s="94"/>
      <c r="L57" s="94"/>
      <c r="M57" s="104"/>
      <c r="N57" s="95"/>
      <c r="O57" s="92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163"/>
      <c r="AB57" s="95"/>
      <c r="AC57" s="327"/>
      <c r="AD57" s="95"/>
      <c r="AE57" s="106"/>
      <c r="AF57" s="101"/>
      <c r="AG57" s="101"/>
      <c r="AH57" s="101"/>
      <c r="AI57" s="95"/>
    </row>
    <row r="58" spans="1:35" s="29" customFormat="1" ht="21" customHeight="1">
      <c r="A58" s="92">
        <v>207</v>
      </c>
      <c r="B58" s="262"/>
      <c r="C58" s="262"/>
      <c r="D58" s="95"/>
      <c r="E58" s="95"/>
      <c r="F58" s="99"/>
      <c r="G58" s="95"/>
      <c r="H58" s="99"/>
      <c r="I58" s="101"/>
      <c r="J58" s="99"/>
      <c r="K58" s="94"/>
      <c r="L58" s="94"/>
      <c r="M58" s="104"/>
      <c r="N58" s="95"/>
      <c r="O58" s="92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163"/>
      <c r="AB58" s="95"/>
      <c r="AC58" s="327"/>
      <c r="AD58" s="95"/>
      <c r="AE58" s="106"/>
      <c r="AF58" s="101"/>
      <c r="AG58" s="101"/>
      <c r="AH58" s="101"/>
      <c r="AI58" s="95"/>
    </row>
    <row r="59" spans="1:35" s="29" customFormat="1" ht="21" customHeight="1">
      <c r="A59" s="92">
        <v>208</v>
      </c>
      <c r="B59" s="262"/>
      <c r="C59" s="262"/>
      <c r="D59" s="95"/>
      <c r="E59" s="95"/>
      <c r="F59" s="99"/>
      <c r="G59" s="95"/>
      <c r="H59" s="99"/>
      <c r="I59" s="101"/>
      <c r="J59" s="99"/>
      <c r="K59" s="94"/>
      <c r="L59" s="94"/>
      <c r="M59" s="104"/>
      <c r="N59" s="95"/>
      <c r="O59" s="92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163"/>
      <c r="AB59" s="95"/>
      <c r="AC59" s="327"/>
      <c r="AD59" s="95"/>
      <c r="AE59" s="106"/>
      <c r="AF59" s="101"/>
      <c r="AG59" s="101"/>
      <c r="AH59" s="101"/>
      <c r="AI59" s="95"/>
    </row>
    <row r="60" spans="1:35" s="29" customFormat="1" ht="21" customHeight="1">
      <c r="A60" s="92">
        <v>209</v>
      </c>
      <c r="B60" s="262"/>
      <c r="C60" s="262"/>
      <c r="D60" s="95"/>
      <c r="E60" s="95"/>
      <c r="F60" s="99"/>
      <c r="G60" s="95"/>
      <c r="H60" s="99"/>
      <c r="I60" s="101"/>
      <c r="J60" s="99"/>
      <c r="K60" s="94"/>
      <c r="L60" s="94"/>
      <c r="M60" s="104"/>
      <c r="N60" s="95"/>
      <c r="O60" s="92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163"/>
      <c r="AB60" s="95"/>
      <c r="AC60" s="327"/>
      <c r="AD60" s="95"/>
      <c r="AE60" s="106"/>
      <c r="AF60" s="101"/>
      <c r="AG60" s="101"/>
      <c r="AH60" s="101"/>
      <c r="AI60" s="95"/>
    </row>
    <row r="61" spans="1:35" s="29" customFormat="1" ht="21" customHeight="1">
      <c r="A61" s="92">
        <v>210</v>
      </c>
      <c r="B61" s="262"/>
      <c r="C61" s="262"/>
      <c r="D61" s="95"/>
      <c r="E61" s="95"/>
      <c r="F61" s="99"/>
      <c r="G61" s="95"/>
      <c r="H61" s="99"/>
      <c r="I61" s="101"/>
      <c r="J61" s="99"/>
      <c r="K61" s="94"/>
      <c r="L61" s="94"/>
      <c r="M61" s="104"/>
      <c r="N61" s="95"/>
      <c r="O61" s="92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163"/>
      <c r="AB61" s="95"/>
      <c r="AC61" s="327"/>
      <c r="AD61" s="95"/>
      <c r="AE61" s="106"/>
      <c r="AF61" s="101"/>
      <c r="AG61" s="101"/>
      <c r="AH61" s="101"/>
      <c r="AI61" s="95"/>
    </row>
    <row r="62" spans="1:35" s="29" customFormat="1" ht="21" customHeight="1">
      <c r="A62" s="92">
        <v>211</v>
      </c>
      <c r="B62" s="262"/>
      <c r="C62" s="262"/>
      <c r="D62" s="95"/>
      <c r="E62" s="95"/>
      <c r="F62" s="99"/>
      <c r="G62" s="92"/>
      <c r="H62" s="99"/>
      <c r="I62" s="95"/>
      <c r="J62" s="99"/>
      <c r="K62" s="94"/>
      <c r="L62" s="94"/>
      <c r="M62" s="104"/>
      <c r="N62" s="95"/>
      <c r="O62" s="96"/>
      <c r="P62" s="101"/>
      <c r="Q62" s="95"/>
      <c r="R62" s="95"/>
      <c r="S62" s="95"/>
      <c r="T62" s="95"/>
      <c r="U62" s="95"/>
      <c r="V62" s="95"/>
      <c r="W62" s="95"/>
      <c r="X62" s="101"/>
      <c r="Y62" s="101"/>
      <c r="Z62" s="95"/>
      <c r="AA62" s="163"/>
      <c r="AB62" s="95"/>
      <c r="AC62" s="327"/>
      <c r="AD62" s="95"/>
      <c r="AE62" s="97"/>
      <c r="AF62" s="101"/>
      <c r="AG62" s="101"/>
      <c r="AH62" s="101"/>
      <c r="AI62" s="95"/>
    </row>
    <row r="63" spans="1:35" s="29" customFormat="1" ht="21" customHeight="1">
      <c r="A63" s="92">
        <v>212</v>
      </c>
      <c r="B63" s="262"/>
      <c r="C63" s="262"/>
      <c r="D63" s="95"/>
      <c r="E63" s="95"/>
      <c r="F63" s="99"/>
      <c r="G63" s="95"/>
      <c r="H63" s="99"/>
      <c r="I63" s="101"/>
      <c r="J63" s="99"/>
      <c r="K63" s="94"/>
      <c r="L63" s="94"/>
      <c r="M63" s="104"/>
      <c r="N63" s="95"/>
      <c r="O63" s="92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163"/>
      <c r="AB63" s="95"/>
      <c r="AC63" s="327"/>
      <c r="AD63" s="95"/>
      <c r="AE63" s="106"/>
      <c r="AF63" s="101"/>
      <c r="AG63" s="101"/>
      <c r="AH63" s="101"/>
      <c r="AI63" s="95"/>
    </row>
    <row r="64" spans="1:35" s="29" customFormat="1" ht="21" customHeight="1">
      <c r="A64" s="92">
        <v>213</v>
      </c>
      <c r="B64" s="262"/>
      <c r="C64" s="262"/>
      <c r="D64" s="95"/>
      <c r="E64" s="95"/>
      <c r="F64" s="99"/>
      <c r="G64" s="95"/>
      <c r="H64" s="99"/>
      <c r="I64" s="101"/>
      <c r="J64" s="99"/>
      <c r="K64" s="94"/>
      <c r="L64" s="94"/>
      <c r="M64" s="104"/>
      <c r="N64" s="95"/>
      <c r="O64" s="92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163"/>
      <c r="AB64" s="95"/>
      <c r="AC64" s="327"/>
      <c r="AD64" s="95"/>
      <c r="AE64" s="106"/>
      <c r="AF64" s="101"/>
      <c r="AG64" s="101"/>
      <c r="AH64" s="101"/>
      <c r="AI64" s="95"/>
    </row>
    <row r="65" spans="1:35" s="30" customFormat="1" ht="21" customHeight="1">
      <c r="A65" s="92">
        <v>214</v>
      </c>
      <c r="B65" s="263"/>
      <c r="C65" s="263"/>
      <c r="D65" s="92"/>
      <c r="E65" s="92"/>
      <c r="F65" s="100"/>
      <c r="G65" s="101"/>
      <c r="H65" s="100"/>
      <c r="I65" s="101"/>
      <c r="J65" s="100"/>
      <c r="K65" s="102"/>
      <c r="L65" s="102"/>
      <c r="M65" s="104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5"/>
      <c r="AA65" s="163"/>
      <c r="AB65" s="95"/>
      <c r="AC65" s="327"/>
      <c r="AD65" s="95"/>
      <c r="AE65" s="106"/>
      <c r="AF65" s="101"/>
      <c r="AG65" s="101"/>
      <c r="AH65" s="101"/>
      <c r="AI65" s="95"/>
    </row>
    <row r="66" spans="1:35" s="30" customFormat="1" ht="21" customHeight="1">
      <c r="A66" s="92">
        <v>215</v>
      </c>
      <c r="B66" s="263"/>
      <c r="C66" s="263"/>
      <c r="D66" s="92"/>
      <c r="E66" s="92"/>
      <c r="F66" s="100"/>
      <c r="G66" s="101"/>
      <c r="H66" s="100"/>
      <c r="I66" s="101"/>
      <c r="J66" s="100"/>
      <c r="K66" s="102"/>
      <c r="L66" s="102"/>
      <c r="M66" s="104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5"/>
      <c r="AA66" s="163"/>
      <c r="AB66" s="95"/>
      <c r="AC66" s="327"/>
      <c r="AD66" s="95"/>
      <c r="AE66" s="106"/>
      <c r="AF66" s="101"/>
      <c r="AG66" s="101"/>
      <c r="AH66" s="101"/>
      <c r="AI66" s="95"/>
    </row>
    <row r="67" spans="1:35" s="30" customFormat="1" ht="21" customHeight="1">
      <c r="A67" s="92">
        <v>216</v>
      </c>
      <c r="B67" s="188"/>
      <c r="C67" s="188"/>
      <c r="D67" s="101"/>
      <c r="E67" s="101"/>
      <c r="F67" s="100"/>
      <c r="G67" s="101"/>
      <c r="H67" s="100"/>
      <c r="I67" s="101"/>
      <c r="J67" s="100"/>
      <c r="K67" s="102"/>
      <c r="L67" s="102"/>
      <c r="M67" s="104"/>
      <c r="N67" s="92"/>
      <c r="O67" s="92"/>
      <c r="P67" s="92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63"/>
      <c r="AB67" s="95"/>
      <c r="AC67" s="327"/>
      <c r="AD67" s="95"/>
      <c r="AE67" s="106"/>
      <c r="AF67" s="101"/>
      <c r="AG67" s="101"/>
      <c r="AH67" s="101"/>
      <c r="AI67" s="95"/>
    </row>
    <row r="68" spans="1:35" s="30" customFormat="1" ht="21" customHeight="1">
      <c r="A68" s="92">
        <v>217</v>
      </c>
      <c r="B68" s="188"/>
      <c r="C68" s="188"/>
      <c r="D68" s="101"/>
      <c r="E68" s="101"/>
      <c r="F68" s="100"/>
      <c r="G68" s="101"/>
      <c r="H68" s="100"/>
      <c r="I68" s="101"/>
      <c r="J68" s="100"/>
      <c r="K68" s="102"/>
      <c r="L68" s="102"/>
      <c r="M68" s="104"/>
      <c r="N68" s="92"/>
      <c r="O68" s="92"/>
      <c r="P68" s="92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63"/>
      <c r="AB68" s="95"/>
      <c r="AC68" s="327"/>
      <c r="AD68" s="95"/>
      <c r="AE68" s="106"/>
      <c r="AF68" s="101"/>
      <c r="AG68" s="101"/>
      <c r="AH68" s="101"/>
      <c r="AI68" s="95"/>
    </row>
    <row r="69" spans="1:35" s="30" customFormat="1" ht="21" customHeight="1">
      <c r="A69" s="92">
        <v>218</v>
      </c>
      <c r="B69" s="188"/>
      <c r="C69" s="188"/>
      <c r="D69" s="101"/>
      <c r="E69" s="101"/>
      <c r="F69" s="100"/>
      <c r="G69" s="101"/>
      <c r="H69" s="100"/>
      <c r="I69" s="101"/>
      <c r="J69" s="100"/>
      <c r="K69" s="102"/>
      <c r="L69" s="102"/>
      <c r="M69" s="104"/>
      <c r="N69" s="92"/>
      <c r="O69" s="92"/>
      <c r="P69" s="92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63"/>
      <c r="AB69" s="95"/>
      <c r="AC69" s="327"/>
      <c r="AD69" s="95"/>
      <c r="AE69" s="106"/>
      <c r="AF69" s="101"/>
      <c r="AG69" s="101"/>
      <c r="AH69" s="101"/>
      <c r="AI69" s="95"/>
    </row>
    <row r="70" spans="1:35" s="30" customFormat="1" ht="21" customHeight="1">
      <c r="A70" s="92">
        <v>219</v>
      </c>
      <c r="B70" s="188"/>
      <c r="C70" s="188"/>
      <c r="D70" s="101"/>
      <c r="E70" s="101"/>
      <c r="F70" s="100"/>
      <c r="G70" s="101"/>
      <c r="H70" s="100"/>
      <c r="I70" s="101"/>
      <c r="J70" s="100"/>
      <c r="K70" s="102"/>
      <c r="L70" s="102"/>
      <c r="M70" s="104"/>
      <c r="N70" s="92"/>
      <c r="O70" s="92"/>
      <c r="P70" s="92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63"/>
      <c r="AB70" s="95"/>
      <c r="AC70" s="327"/>
      <c r="AD70" s="95"/>
      <c r="AE70" s="106"/>
      <c r="AF70" s="101"/>
      <c r="AG70" s="101"/>
      <c r="AH70" s="101"/>
      <c r="AI70" s="95"/>
    </row>
    <row r="71" spans="1:35" s="30" customFormat="1" ht="21" customHeight="1">
      <c r="A71" s="92">
        <v>220</v>
      </c>
      <c r="B71" s="188"/>
      <c r="C71" s="188"/>
      <c r="D71" s="101"/>
      <c r="E71" s="101"/>
      <c r="F71" s="100"/>
      <c r="G71" s="101"/>
      <c r="H71" s="100"/>
      <c r="I71" s="101"/>
      <c r="J71" s="100"/>
      <c r="K71" s="102"/>
      <c r="L71" s="102"/>
      <c r="M71" s="104"/>
      <c r="N71" s="92"/>
      <c r="O71" s="92"/>
      <c r="P71" s="92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63"/>
      <c r="AB71" s="95"/>
      <c r="AC71" s="327"/>
      <c r="AD71" s="95"/>
      <c r="AE71" s="106"/>
      <c r="AF71" s="101"/>
      <c r="AG71" s="101"/>
      <c r="AH71" s="101"/>
      <c r="AI71" s="95"/>
    </row>
    <row r="72" spans="1:35" s="30" customFormat="1" ht="21" customHeight="1">
      <c r="A72" s="92">
        <v>221</v>
      </c>
      <c r="B72" s="188"/>
      <c r="C72" s="188"/>
      <c r="D72" s="101"/>
      <c r="E72" s="101"/>
      <c r="F72" s="100"/>
      <c r="G72" s="101"/>
      <c r="H72" s="100"/>
      <c r="I72" s="101"/>
      <c r="J72" s="100"/>
      <c r="K72" s="102"/>
      <c r="L72" s="102"/>
      <c r="M72" s="104"/>
      <c r="N72" s="92"/>
      <c r="O72" s="92"/>
      <c r="P72" s="92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63"/>
      <c r="AB72" s="95"/>
      <c r="AC72" s="327"/>
      <c r="AD72" s="95"/>
      <c r="AE72" s="106"/>
      <c r="AF72" s="101"/>
      <c r="AG72" s="101"/>
      <c r="AH72" s="101"/>
      <c r="AI72" s="95"/>
    </row>
    <row r="73" spans="1:35" s="30" customFormat="1" ht="21" customHeight="1">
      <c r="A73" s="92">
        <v>222</v>
      </c>
      <c r="B73" s="188"/>
      <c r="C73" s="188"/>
      <c r="D73" s="101"/>
      <c r="E73" s="101"/>
      <c r="F73" s="100"/>
      <c r="G73" s="101"/>
      <c r="H73" s="100"/>
      <c r="I73" s="101"/>
      <c r="J73" s="100"/>
      <c r="K73" s="102"/>
      <c r="L73" s="102"/>
      <c r="M73" s="104"/>
      <c r="N73" s="92"/>
      <c r="O73" s="92"/>
      <c r="P73" s="92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63"/>
      <c r="AB73" s="95"/>
      <c r="AC73" s="327"/>
      <c r="AD73" s="95"/>
      <c r="AE73" s="106"/>
      <c r="AF73" s="101"/>
      <c r="AG73" s="101"/>
      <c r="AH73" s="101"/>
      <c r="AI73" s="95"/>
    </row>
    <row r="74" spans="1:35" s="30" customFormat="1" ht="21" customHeight="1">
      <c r="A74" s="92">
        <v>223</v>
      </c>
      <c r="B74" s="188"/>
      <c r="C74" s="188"/>
      <c r="D74" s="101"/>
      <c r="E74" s="101"/>
      <c r="F74" s="100"/>
      <c r="G74" s="101"/>
      <c r="H74" s="100"/>
      <c r="I74" s="101"/>
      <c r="J74" s="100"/>
      <c r="K74" s="102"/>
      <c r="L74" s="102"/>
      <c r="M74" s="104"/>
      <c r="N74" s="92"/>
      <c r="O74" s="92"/>
      <c r="P74" s="92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63"/>
      <c r="AB74" s="95"/>
      <c r="AC74" s="327"/>
      <c r="AD74" s="95"/>
      <c r="AE74" s="106"/>
      <c r="AF74" s="101"/>
      <c r="AG74" s="101"/>
      <c r="AH74" s="101"/>
      <c r="AI74" s="95"/>
    </row>
    <row r="75" spans="1:35" s="30" customFormat="1" ht="21" customHeight="1">
      <c r="A75" s="92">
        <v>224</v>
      </c>
      <c r="B75" s="188"/>
      <c r="C75" s="188"/>
      <c r="D75" s="101"/>
      <c r="E75" s="101"/>
      <c r="F75" s="100"/>
      <c r="G75" s="101"/>
      <c r="H75" s="100"/>
      <c r="I75" s="101"/>
      <c r="J75" s="100"/>
      <c r="K75" s="102"/>
      <c r="L75" s="102"/>
      <c r="M75" s="104"/>
      <c r="N75" s="92"/>
      <c r="O75" s="92"/>
      <c r="P75" s="92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63"/>
      <c r="AB75" s="95"/>
      <c r="AC75" s="327"/>
      <c r="AD75" s="95"/>
      <c r="AE75" s="106"/>
      <c r="AF75" s="101"/>
      <c r="AG75" s="101"/>
      <c r="AH75" s="101"/>
      <c r="AI75" s="95"/>
    </row>
    <row r="76" spans="1:35" s="30" customFormat="1" ht="21" customHeight="1">
      <c r="A76" s="92">
        <v>225</v>
      </c>
      <c r="B76" s="188"/>
      <c r="C76" s="188"/>
      <c r="D76" s="101"/>
      <c r="E76" s="101"/>
      <c r="F76" s="100"/>
      <c r="G76" s="101"/>
      <c r="H76" s="100"/>
      <c r="I76" s="101"/>
      <c r="J76" s="100"/>
      <c r="K76" s="102"/>
      <c r="L76" s="102"/>
      <c r="M76" s="104"/>
      <c r="N76" s="92"/>
      <c r="O76" s="92"/>
      <c r="P76" s="92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63"/>
      <c r="AB76" s="95"/>
      <c r="AC76" s="327"/>
      <c r="AD76" s="95"/>
      <c r="AE76" s="106"/>
      <c r="AF76" s="101"/>
      <c r="AG76" s="101"/>
      <c r="AH76" s="101"/>
      <c r="AI76" s="95"/>
    </row>
    <row r="77" spans="1:35" s="29" customFormat="1" ht="21" customHeight="1">
      <c r="A77" s="92">
        <v>226</v>
      </c>
      <c r="B77" s="262"/>
      <c r="C77" s="262"/>
      <c r="D77" s="95"/>
      <c r="E77" s="95"/>
      <c r="F77" s="99"/>
      <c r="G77" s="92"/>
      <c r="H77" s="99"/>
      <c r="I77" s="95"/>
      <c r="J77" s="99"/>
      <c r="K77" s="94"/>
      <c r="L77" s="94"/>
      <c r="M77" s="104"/>
      <c r="N77" s="95"/>
      <c r="O77" s="96"/>
      <c r="P77" s="95"/>
      <c r="Q77" s="95"/>
      <c r="R77" s="95"/>
      <c r="S77" s="95"/>
      <c r="T77" s="95"/>
      <c r="U77" s="95"/>
      <c r="V77" s="95"/>
      <c r="W77" s="95"/>
      <c r="X77" s="101"/>
      <c r="Y77" s="101"/>
      <c r="Z77" s="95"/>
      <c r="AA77" s="163"/>
      <c r="AB77" s="95"/>
      <c r="AC77" s="327"/>
      <c r="AD77" s="95"/>
      <c r="AE77" s="107"/>
      <c r="AF77" s="95"/>
      <c r="AG77" s="95"/>
      <c r="AH77" s="95"/>
      <c r="AI77" s="95"/>
    </row>
    <row r="78" spans="1:35" s="30" customFormat="1" ht="21" customHeight="1">
      <c r="A78" s="92">
        <v>227</v>
      </c>
      <c r="B78" s="188"/>
      <c r="C78" s="188"/>
      <c r="D78" s="101"/>
      <c r="E78" s="101"/>
      <c r="F78" s="100"/>
      <c r="G78" s="101"/>
      <c r="H78" s="100"/>
      <c r="I78" s="101"/>
      <c r="J78" s="100"/>
      <c r="K78" s="102"/>
      <c r="L78" s="102"/>
      <c r="M78" s="103"/>
      <c r="N78" s="92"/>
      <c r="O78" s="92"/>
      <c r="P78" s="92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63"/>
      <c r="AB78" s="95"/>
      <c r="AC78" s="327"/>
      <c r="AD78" s="95"/>
      <c r="AE78" s="106"/>
      <c r="AF78" s="101"/>
      <c r="AG78" s="101"/>
      <c r="AH78" s="101"/>
      <c r="AI78" s="95"/>
    </row>
    <row r="79" spans="1:35" s="30" customFormat="1" ht="21" customHeight="1">
      <c r="A79" s="92">
        <v>228</v>
      </c>
      <c r="B79" s="188"/>
      <c r="C79" s="188"/>
      <c r="D79" s="101"/>
      <c r="E79" s="101"/>
      <c r="F79" s="100"/>
      <c r="G79" s="101"/>
      <c r="H79" s="100"/>
      <c r="I79" s="101"/>
      <c r="J79" s="100"/>
      <c r="K79" s="102"/>
      <c r="L79" s="102"/>
      <c r="M79" s="104"/>
      <c r="N79" s="92"/>
      <c r="O79" s="92"/>
      <c r="P79" s="92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63"/>
      <c r="AB79" s="95"/>
      <c r="AC79" s="327"/>
      <c r="AD79" s="95"/>
      <c r="AE79" s="107"/>
      <c r="AF79" s="101"/>
      <c r="AG79" s="101"/>
      <c r="AH79" s="101"/>
      <c r="AI79" s="95"/>
    </row>
    <row r="80" spans="1:35" s="30" customFormat="1" ht="21" customHeight="1">
      <c r="A80" s="92">
        <v>229</v>
      </c>
      <c r="B80" s="188"/>
      <c r="C80" s="188"/>
      <c r="D80" s="101"/>
      <c r="E80" s="101"/>
      <c r="F80" s="100"/>
      <c r="G80" s="101"/>
      <c r="H80" s="100"/>
      <c r="I80" s="101"/>
      <c r="J80" s="100"/>
      <c r="K80" s="102"/>
      <c r="L80" s="102"/>
      <c r="M80" s="104"/>
      <c r="N80" s="92"/>
      <c r="O80" s="92"/>
      <c r="P80" s="92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63"/>
      <c r="AB80" s="95"/>
      <c r="AC80" s="327"/>
      <c r="AD80" s="95"/>
      <c r="AE80" s="107"/>
      <c r="AF80" s="101"/>
      <c r="AG80" s="101"/>
      <c r="AH80" s="101"/>
      <c r="AI80" s="95"/>
    </row>
    <row r="81" spans="1:35" s="30" customFormat="1" ht="21" customHeight="1">
      <c r="A81" s="92">
        <v>230</v>
      </c>
      <c r="B81" s="188"/>
      <c r="C81" s="188"/>
      <c r="D81" s="101"/>
      <c r="E81" s="101"/>
      <c r="F81" s="100"/>
      <c r="G81" s="101"/>
      <c r="H81" s="100"/>
      <c r="I81" s="101"/>
      <c r="J81" s="100"/>
      <c r="K81" s="102"/>
      <c r="L81" s="102"/>
      <c r="M81" s="103"/>
      <c r="N81" s="92"/>
      <c r="O81" s="92"/>
      <c r="P81" s="92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63"/>
      <c r="AB81" s="95"/>
      <c r="AC81" s="327"/>
      <c r="AD81" s="95"/>
      <c r="AE81" s="106"/>
      <c r="AF81" s="101"/>
      <c r="AG81" s="101"/>
      <c r="AH81" s="101"/>
      <c r="AI81" s="95"/>
    </row>
    <row r="82" spans="1:35" s="30" customFormat="1" ht="21" customHeight="1">
      <c r="A82" s="92">
        <v>231</v>
      </c>
      <c r="B82" s="188"/>
      <c r="C82" s="188"/>
      <c r="D82" s="101"/>
      <c r="E82" s="101"/>
      <c r="F82" s="100"/>
      <c r="G82" s="101"/>
      <c r="H82" s="100"/>
      <c r="I82" s="101"/>
      <c r="J82" s="100"/>
      <c r="K82" s="102"/>
      <c r="L82" s="102"/>
      <c r="M82" s="103"/>
      <c r="N82" s="92"/>
      <c r="O82" s="92"/>
      <c r="P82" s="92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63"/>
      <c r="AB82" s="95"/>
      <c r="AC82" s="327"/>
      <c r="AD82" s="95"/>
      <c r="AE82" s="106"/>
      <c r="AF82" s="101"/>
      <c r="AG82" s="101"/>
      <c r="AH82" s="101"/>
      <c r="AI82" s="95"/>
    </row>
    <row r="83" spans="1:35" s="30" customFormat="1" ht="21" customHeight="1">
      <c r="A83" s="92">
        <v>232</v>
      </c>
      <c r="B83" s="188"/>
      <c r="C83" s="188"/>
      <c r="D83" s="101"/>
      <c r="E83" s="101"/>
      <c r="F83" s="100"/>
      <c r="G83" s="101"/>
      <c r="H83" s="100"/>
      <c r="I83" s="101"/>
      <c r="J83" s="100"/>
      <c r="K83" s="102"/>
      <c r="L83" s="102"/>
      <c r="M83" s="103"/>
      <c r="N83" s="92"/>
      <c r="O83" s="92"/>
      <c r="P83" s="92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63"/>
      <c r="AB83" s="95"/>
      <c r="AC83" s="327"/>
      <c r="AD83" s="95"/>
      <c r="AE83" s="106"/>
      <c r="AF83" s="101"/>
      <c r="AG83" s="101"/>
      <c r="AH83" s="101"/>
      <c r="AI83" s="95"/>
    </row>
    <row r="84" spans="1:35" s="31" customFormat="1" ht="21" customHeight="1">
      <c r="A84" s="92">
        <v>233</v>
      </c>
      <c r="B84" s="262"/>
      <c r="C84" s="262"/>
      <c r="D84" s="95"/>
      <c r="E84" s="95"/>
      <c r="F84" s="108"/>
      <c r="G84" s="92"/>
      <c r="H84" s="108"/>
      <c r="I84" s="110"/>
      <c r="J84" s="108"/>
      <c r="K84" s="109"/>
      <c r="L84" s="109"/>
      <c r="M84" s="104"/>
      <c r="N84" s="95"/>
      <c r="O84" s="92"/>
      <c r="P84" s="110"/>
      <c r="Q84" s="95"/>
      <c r="R84" s="95"/>
      <c r="S84" s="95"/>
      <c r="T84" s="95"/>
      <c r="U84" s="95"/>
      <c r="V84" s="95"/>
      <c r="W84" s="95"/>
      <c r="X84" s="95"/>
      <c r="Y84" s="95"/>
      <c r="Z84" s="110"/>
      <c r="AA84" s="164"/>
      <c r="AB84" s="110"/>
      <c r="AC84" s="328"/>
      <c r="AD84" s="110"/>
      <c r="AE84" s="111"/>
      <c r="AF84" s="110"/>
      <c r="AG84" s="110"/>
      <c r="AH84" s="110"/>
      <c r="AI84" s="110"/>
    </row>
    <row r="85" spans="1:35" s="30" customFormat="1" ht="21" customHeight="1">
      <c r="A85" s="92">
        <v>234</v>
      </c>
      <c r="B85" s="188"/>
      <c r="C85" s="188"/>
      <c r="D85" s="101"/>
      <c r="E85" s="101"/>
      <c r="F85" s="100"/>
      <c r="G85" s="101"/>
      <c r="H85" s="100"/>
      <c r="I85" s="101"/>
      <c r="J85" s="100"/>
      <c r="K85" s="102"/>
      <c r="L85" s="102"/>
      <c r="M85" s="103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65"/>
      <c r="AB85" s="101"/>
      <c r="AC85" s="329"/>
      <c r="AD85" s="101"/>
      <c r="AE85" s="106"/>
      <c r="AF85" s="101"/>
      <c r="AG85" s="101"/>
      <c r="AH85" s="101"/>
      <c r="AI85" s="101"/>
    </row>
    <row r="86" spans="1:35" s="30" customFormat="1" ht="21" customHeight="1">
      <c r="A86" s="92">
        <v>235</v>
      </c>
      <c r="B86" s="188"/>
      <c r="C86" s="188"/>
      <c r="D86" s="101"/>
      <c r="E86" s="101"/>
      <c r="F86" s="100"/>
      <c r="G86" s="101"/>
      <c r="H86" s="100"/>
      <c r="I86" s="101"/>
      <c r="J86" s="100"/>
      <c r="K86" s="102"/>
      <c r="L86" s="102"/>
      <c r="M86" s="103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65"/>
      <c r="AB86" s="101"/>
      <c r="AC86" s="329"/>
      <c r="AD86" s="101"/>
      <c r="AE86" s="106"/>
      <c r="AF86" s="101"/>
      <c r="AG86" s="101"/>
      <c r="AH86" s="101"/>
      <c r="AI86" s="101"/>
    </row>
    <row r="87" spans="1:35" s="30" customFormat="1" ht="21" customHeight="1">
      <c r="A87" s="92">
        <v>236</v>
      </c>
      <c r="B87" s="188"/>
      <c r="C87" s="188"/>
      <c r="D87" s="101"/>
      <c r="E87" s="101"/>
      <c r="F87" s="100"/>
      <c r="G87" s="101"/>
      <c r="H87" s="100"/>
      <c r="I87" s="101"/>
      <c r="J87" s="100"/>
      <c r="K87" s="102"/>
      <c r="L87" s="102"/>
      <c r="M87" s="103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65"/>
      <c r="AB87" s="101"/>
      <c r="AC87" s="329"/>
      <c r="AD87" s="101"/>
      <c r="AE87" s="106"/>
      <c r="AF87" s="101"/>
      <c r="AG87" s="101"/>
      <c r="AH87" s="101"/>
      <c r="AI87" s="101"/>
    </row>
    <row r="88" spans="1:35" s="30" customFormat="1" ht="21" customHeight="1">
      <c r="A88" s="92">
        <v>237</v>
      </c>
      <c r="B88" s="188"/>
      <c r="C88" s="188"/>
      <c r="D88" s="101"/>
      <c r="E88" s="101"/>
      <c r="F88" s="100"/>
      <c r="G88" s="101"/>
      <c r="H88" s="100"/>
      <c r="I88" s="101"/>
      <c r="J88" s="100"/>
      <c r="K88" s="102"/>
      <c r="L88" s="102"/>
      <c r="M88" s="103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65"/>
      <c r="AB88" s="101"/>
      <c r="AC88" s="329"/>
      <c r="AD88" s="101"/>
      <c r="AE88" s="106"/>
      <c r="AF88" s="101"/>
      <c r="AG88" s="101"/>
      <c r="AH88" s="101"/>
      <c r="AI88" s="101"/>
    </row>
    <row r="89" spans="1:35" s="30" customFormat="1" ht="21" customHeight="1">
      <c r="A89" s="92">
        <v>238</v>
      </c>
      <c r="B89" s="188"/>
      <c r="C89" s="188"/>
      <c r="D89" s="101"/>
      <c r="E89" s="101"/>
      <c r="F89" s="100"/>
      <c r="G89" s="101"/>
      <c r="H89" s="100"/>
      <c r="I89" s="101"/>
      <c r="J89" s="100"/>
      <c r="K89" s="102"/>
      <c r="L89" s="102"/>
      <c r="M89" s="103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65"/>
      <c r="AB89" s="101"/>
      <c r="AC89" s="329"/>
      <c r="AD89" s="101"/>
      <c r="AE89" s="106"/>
      <c r="AF89" s="101"/>
      <c r="AG89" s="101"/>
      <c r="AH89" s="101"/>
      <c r="AI89" s="101"/>
    </row>
    <row r="90" spans="1:35" s="30" customFormat="1" ht="21" customHeight="1">
      <c r="A90" s="92">
        <v>239</v>
      </c>
      <c r="B90" s="188"/>
      <c r="C90" s="188"/>
      <c r="D90" s="101"/>
      <c r="E90" s="101"/>
      <c r="F90" s="100"/>
      <c r="G90" s="101"/>
      <c r="H90" s="100"/>
      <c r="I90" s="101"/>
      <c r="J90" s="100"/>
      <c r="K90" s="102"/>
      <c r="L90" s="102"/>
      <c r="M90" s="103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65"/>
      <c r="AB90" s="101"/>
      <c r="AC90" s="329"/>
      <c r="AD90" s="101"/>
      <c r="AE90" s="106"/>
      <c r="AF90" s="101"/>
      <c r="AG90" s="101"/>
      <c r="AH90" s="101"/>
      <c r="AI90" s="101"/>
    </row>
    <row r="91" spans="1:35" s="30" customFormat="1" ht="21" customHeight="1">
      <c r="A91" s="92">
        <v>240</v>
      </c>
      <c r="B91" s="188"/>
      <c r="C91" s="188"/>
      <c r="D91" s="101"/>
      <c r="E91" s="101"/>
      <c r="F91" s="100"/>
      <c r="G91" s="101"/>
      <c r="H91" s="100"/>
      <c r="I91" s="101"/>
      <c r="J91" s="100"/>
      <c r="K91" s="102"/>
      <c r="L91" s="102"/>
      <c r="M91" s="104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65"/>
      <c r="AB91" s="101"/>
      <c r="AC91" s="329"/>
      <c r="AD91" s="101"/>
      <c r="AE91" s="106"/>
      <c r="AF91" s="101"/>
      <c r="AG91" s="101"/>
      <c r="AH91" s="101"/>
      <c r="AI91" s="101"/>
    </row>
    <row r="92" spans="1:35" s="30" customFormat="1" ht="21" customHeight="1">
      <c r="A92" s="92">
        <v>241</v>
      </c>
      <c r="B92" s="188"/>
      <c r="C92" s="188"/>
      <c r="D92" s="101"/>
      <c r="E92" s="101"/>
      <c r="F92" s="100"/>
      <c r="G92" s="101"/>
      <c r="H92" s="100"/>
      <c r="I92" s="101"/>
      <c r="J92" s="100"/>
      <c r="K92" s="102"/>
      <c r="L92" s="102"/>
      <c r="M92" s="103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63"/>
      <c r="AB92" s="95"/>
      <c r="AC92" s="327"/>
      <c r="AD92" s="95"/>
      <c r="AE92" s="106"/>
      <c r="AF92" s="101"/>
      <c r="AG92" s="101"/>
      <c r="AH92" s="101"/>
      <c r="AI92" s="95"/>
    </row>
    <row r="93" spans="1:35" s="30" customFormat="1" ht="21" customHeight="1">
      <c r="A93" s="92">
        <v>242</v>
      </c>
      <c r="B93" s="188"/>
      <c r="C93" s="188"/>
      <c r="D93" s="101"/>
      <c r="E93" s="101"/>
      <c r="F93" s="100"/>
      <c r="G93" s="101"/>
      <c r="H93" s="100"/>
      <c r="I93" s="101"/>
      <c r="J93" s="100"/>
      <c r="K93" s="102"/>
      <c r="L93" s="102"/>
      <c r="M93" s="103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65"/>
      <c r="AB93" s="101"/>
      <c r="AC93" s="329"/>
      <c r="AD93" s="101"/>
      <c r="AE93" s="106"/>
      <c r="AF93" s="101"/>
      <c r="AG93" s="101"/>
      <c r="AH93" s="101"/>
      <c r="AI93" s="101"/>
    </row>
    <row r="94" spans="1:35" s="30" customFormat="1" ht="21" customHeight="1">
      <c r="A94" s="92">
        <v>243</v>
      </c>
      <c r="B94" s="188"/>
      <c r="C94" s="188"/>
      <c r="D94" s="101"/>
      <c r="E94" s="101"/>
      <c r="F94" s="100"/>
      <c r="G94" s="101"/>
      <c r="H94" s="100"/>
      <c r="I94" s="101"/>
      <c r="J94" s="100"/>
      <c r="K94" s="102"/>
      <c r="L94" s="102"/>
      <c r="M94" s="103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65"/>
      <c r="AB94" s="101"/>
      <c r="AC94" s="329"/>
      <c r="AD94" s="101"/>
      <c r="AE94" s="106"/>
      <c r="AF94" s="101"/>
      <c r="AG94" s="101"/>
      <c r="AH94" s="101"/>
      <c r="AI94" s="101"/>
    </row>
    <row r="95" spans="1:35" s="30" customFormat="1" ht="21" customHeight="1">
      <c r="A95" s="92">
        <v>244</v>
      </c>
      <c r="B95" s="188"/>
      <c r="C95" s="188"/>
      <c r="D95" s="101"/>
      <c r="E95" s="101"/>
      <c r="F95" s="100"/>
      <c r="G95" s="101"/>
      <c r="H95" s="100"/>
      <c r="I95" s="101"/>
      <c r="J95" s="100"/>
      <c r="K95" s="102"/>
      <c r="L95" s="102"/>
      <c r="M95" s="103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65"/>
      <c r="AB95" s="101"/>
      <c r="AC95" s="329"/>
      <c r="AD95" s="101"/>
      <c r="AE95" s="106"/>
      <c r="AF95" s="101"/>
      <c r="AG95" s="101"/>
      <c r="AH95" s="101"/>
      <c r="AI95" s="101"/>
    </row>
    <row r="96" spans="1:35" s="30" customFormat="1" ht="21" customHeight="1">
      <c r="A96" s="92">
        <v>245</v>
      </c>
      <c r="B96" s="188"/>
      <c r="C96" s="188"/>
      <c r="D96" s="101"/>
      <c r="E96" s="101"/>
      <c r="F96" s="100"/>
      <c r="G96" s="101"/>
      <c r="H96" s="100"/>
      <c r="I96" s="101"/>
      <c r="J96" s="100"/>
      <c r="K96" s="102"/>
      <c r="L96" s="102"/>
      <c r="M96" s="103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65"/>
      <c r="AB96" s="101"/>
      <c r="AC96" s="329"/>
      <c r="AD96" s="101"/>
      <c r="AE96" s="106"/>
      <c r="AF96" s="101"/>
      <c r="AG96" s="101"/>
      <c r="AH96" s="101"/>
      <c r="AI96" s="101"/>
    </row>
    <row r="97" spans="1:35" s="30" customFormat="1" ht="21" customHeight="1">
      <c r="A97" s="92">
        <v>246</v>
      </c>
      <c r="B97" s="188"/>
      <c r="C97" s="188"/>
      <c r="D97" s="101"/>
      <c r="E97" s="101"/>
      <c r="F97" s="100"/>
      <c r="G97" s="101"/>
      <c r="H97" s="100"/>
      <c r="I97" s="101"/>
      <c r="J97" s="100"/>
      <c r="K97" s="102"/>
      <c r="L97" s="102"/>
      <c r="M97" s="103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65"/>
      <c r="AB97" s="101"/>
      <c r="AC97" s="329"/>
      <c r="AD97" s="101"/>
      <c r="AE97" s="106"/>
      <c r="AF97" s="101"/>
      <c r="AG97" s="101"/>
      <c r="AH97" s="101"/>
      <c r="AI97" s="101"/>
    </row>
    <row r="98" spans="1:35" s="30" customFormat="1" ht="21" customHeight="1">
      <c r="A98" s="92">
        <v>247</v>
      </c>
      <c r="B98" s="188"/>
      <c r="C98" s="188"/>
      <c r="D98" s="101"/>
      <c r="E98" s="101"/>
      <c r="F98" s="100"/>
      <c r="G98" s="101"/>
      <c r="H98" s="100"/>
      <c r="I98" s="101"/>
      <c r="J98" s="100"/>
      <c r="K98" s="102"/>
      <c r="L98" s="102"/>
      <c r="M98" s="103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65"/>
      <c r="AB98" s="101"/>
      <c r="AC98" s="329"/>
      <c r="AD98" s="101"/>
      <c r="AE98" s="106"/>
      <c r="AF98" s="101"/>
      <c r="AG98" s="101"/>
      <c r="AH98" s="101"/>
      <c r="AI98" s="101"/>
    </row>
    <row r="99" spans="1:35" s="30" customFormat="1" ht="21" customHeight="1">
      <c r="A99" s="92">
        <v>248</v>
      </c>
      <c r="B99" s="188"/>
      <c r="C99" s="188"/>
      <c r="D99" s="101"/>
      <c r="E99" s="101"/>
      <c r="F99" s="100"/>
      <c r="G99" s="101"/>
      <c r="H99" s="100"/>
      <c r="I99" s="101"/>
      <c r="J99" s="100"/>
      <c r="K99" s="102"/>
      <c r="L99" s="102"/>
      <c r="M99" s="103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65"/>
      <c r="AB99" s="101"/>
      <c r="AC99" s="329"/>
      <c r="AD99" s="101"/>
      <c r="AE99" s="106"/>
      <c r="AF99" s="101"/>
      <c r="AG99" s="101"/>
      <c r="AH99" s="101"/>
      <c r="AI99" s="101"/>
    </row>
    <row r="100" spans="1:35" s="30" customFormat="1" ht="21" customHeight="1">
      <c r="A100" s="92">
        <v>249</v>
      </c>
      <c r="B100" s="188"/>
      <c r="C100" s="188"/>
      <c r="D100" s="101"/>
      <c r="E100" s="101"/>
      <c r="F100" s="100"/>
      <c r="G100" s="101"/>
      <c r="H100" s="100"/>
      <c r="I100" s="101"/>
      <c r="J100" s="100"/>
      <c r="K100" s="102"/>
      <c r="L100" s="102"/>
      <c r="M100" s="103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65"/>
      <c r="AB100" s="101"/>
      <c r="AC100" s="329"/>
      <c r="AD100" s="101"/>
      <c r="AE100" s="106"/>
      <c r="AF100" s="101"/>
      <c r="AG100" s="101"/>
      <c r="AH100" s="101"/>
      <c r="AI100" s="101"/>
    </row>
    <row r="101" spans="1:35" s="30" customFormat="1" ht="21" customHeight="1">
      <c r="A101" s="92">
        <v>250</v>
      </c>
      <c r="B101" s="188"/>
      <c r="C101" s="188"/>
      <c r="D101" s="101"/>
      <c r="E101" s="101"/>
      <c r="F101" s="100"/>
      <c r="G101" s="101"/>
      <c r="H101" s="100"/>
      <c r="I101" s="101"/>
      <c r="J101" s="100"/>
      <c r="K101" s="102"/>
      <c r="L101" s="102"/>
      <c r="M101" s="113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65"/>
      <c r="AB101" s="101"/>
      <c r="AC101" s="329"/>
      <c r="AD101" s="101"/>
      <c r="AE101" s="106"/>
      <c r="AF101" s="101"/>
      <c r="AG101" s="101"/>
      <c r="AH101" s="101"/>
      <c r="AI101" s="101"/>
    </row>
    <row r="102" spans="1:35" s="30" customFormat="1" ht="21" customHeight="1">
      <c r="A102" s="92">
        <v>251</v>
      </c>
      <c r="B102" s="188"/>
      <c r="C102" s="188"/>
      <c r="D102" s="101"/>
      <c r="E102" s="101"/>
      <c r="F102" s="100"/>
      <c r="G102" s="101"/>
      <c r="H102" s="100"/>
      <c r="I102" s="101"/>
      <c r="J102" s="100"/>
      <c r="K102" s="102"/>
      <c r="L102" s="102"/>
      <c r="M102" s="103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65"/>
      <c r="AB102" s="101"/>
      <c r="AC102" s="329"/>
      <c r="AD102" s="101"/>
      <c r="AE102" s="106"/>
      <c r="AF102" s="101"/>
      <c r="AG102" s="101"/>
      <c r="AH102" s="101"/>
      <c r="AI102" s="101"/>
    </row>
    <row r="103" spans="1:35" s="30" customFormat="1" ht="21" customHeight="1">
      <c r="A103" s="92">
        <v>252</v>
      </c>
      <c r="B103" s="188"/>
      <c r="C103" s="188"/>
      <c r="D103" s="101"/>
      <c r="E103" s="101"/>
      <c r="F103" s="100"/>
      <c r="G103" s="101"/>
      <c r="H103" s="100"/>
      <c r="I103" s="101"/>
      <c r="J103" s="100"/>
      <c r="K103" s="102"/>
      <c r="L103" s="102"/>
      <c r="M103" s="103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65"/>
      <c r="AB103" s="101"/>
      <c r="AC103" s="329"/>
      <c r="AD103" s="101"/>
      <c r="AE103" s="106"/>
      <c r="AF103" s="101"/>
      <c r="AG103" s="101"/>
      <c r="AH103" s="101"/>
      <c r="AI103" s="101"/>
    </row>
    <row r="104" spans="1:35" s="30" customFormat="1" ht="21" customHeight="1">
      <c r="A104" s="92">
        <v>253</v>
      </c>
      <c r="B104" s="188"/>
      <c r="C104" s="188"/>
      <c r="D104" s="101"/>
      <c r="E104" s="101"/>
      <c r="F104" s="100"/>
      <c r="G104" s="101"/>
      <c r="H104" s="100"/>
      <c r="I104" s="101"/>
      <c r="J104" s="100"/>
      <c r="K104" s="102"/>
      <c r="L104" s="102"/>
      <c r="M104" s="103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65"/>
      <c r="AB104" s="101"/>
      <c r="AC104" s="329"/>
      <c r="AD104" s="101"/>
      <c r="AE104" s="106"/>
      <c r="AF104" s="101"/>
      <c r="AG104" s="101"/>
      <c r="AH104" s="101"/>
      <c r="AI104" s="101"/>
    </row>
    <row r="105" spans="1:35" s="30" customFormat="1" ht="21" customHeight="1">
      <c r="A105" s="92">
        <v>254</v>
      </c>
      <c r="B105" s="188"/>
      <c r="C105" s="188"/>
      <c r="D105" s="101"/>
      <c r="E105" s="101"/>
      <c r="F105" s="100"/>
      <c r="G105" s="101"/>
      <c r="H105" s="100"/>
      <c r="I105" s="101"/>
      <c r="J105" s="100"/>
      <c r="K105" s="102"/>
      <c r="L105" s="102"/>
      <c r="M105" s="103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65"/>
      <c r="AB105" s="101"/>
      <c r="AC105" s="329"/>
      <c r="AD105" s="101"/>
      <c r="AE105" s="106"/>
      <c r="AF105" s="101"/>
      <c r="AG105" s="101"/>
      <c r="AH105" s="101"/>
      <c r="AI105" s="101"/>
    </row>
    <row r="106" spans="1:35" s="30" customFormat="1" ht="21" customHeight="1">
      <c r="A106" s="92">
        <v>255</v>
      </c>
      <c r="B106" s="188"/>
      <c r="C106" s="188"/>
      <c r="D106" s="101"/>
      <c r="E106" s="101"/>
      <c r="F106" s="100"/>
      <c r="G106" s="101"/>
      <c r="H106" s="100"/>
      <c r="I106" s="101"/>
      <c r="J106" s="100"/>
      <c r="K106" s="102"/>
      <c r="L106" s="102"/>
      <c r="M106" s="103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65"/>
      <c r="AB106" s="101"/>
      <c r="AC106" s="329"/>
      <c r="AD106" s="101"/>
      <c r="AE106" s="106"/>
      <c r="AF106" s="101"/>
      <c r="AG106" s="101"/>
      <c r="AH106" s="101"/>
      <c r="AI106" s="101"/>
    </row>
    <row r="107" spans="1:35" s="30" customFormat="1" ht="21" customHeight="1">
      <c r="A107" s="92">
        <v>256</v>
      </c>
      <c r="B107" s="188"/>
      <c r="C107" s="188"/>
      <c r="D107" s="101"/>
      <c r="E107" s="101"/>
      <c r="F107" s="100"/>
      <c r="G107" s="101"/>
      <c r="H107" s="100"/>
      <c r="I107" s="101"/>
      <c r="J107" s="100"/>
      <c r="K107" s="102"/>
      <c r="L107" s="102"/>
      <c r="M107" s="103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65"/>
      <c r="AB107" s="101"/>
      <c r="AC107" s="329"/>
      <c r="AD107" s="101"/>
      <c r="AE107" s="106"/>
      <c r="AF107" s="101"/>
      <c r="AG107" s="101"/>
      <c r="AH107" s="101"/>
      <c r="AI107" s="101"/>
    </row>
    <row r="108" spans="1:35" s="30" customFormat="1" ht="21" customHeight="1">
      <c r="A108" s="92">
        <v>257</v>
      </c>
      <c r="B108" s="188"/>
      <c r="C108" s="188"/>
      <c r="D108" s="101"/>
      <c r="E108" s="101"/>
      <c r="F108" s="100"/>
      <c r="G108" s="101"/>
      <c r="H108" s="100"/>
      <c r="I108" s="101"/>
      <c r="J108" s="100"/>
      <c r="K108" s="102"/>
      <c r="L108" s="102"/>
      <c r="M108" s="103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65"/>
      <c r="AB108" s="101"/>
      <c r="AC108" s="329"/>
      <c r="AD108" s="101"/>
      <c r="AE108" s="106"/>
      <c r="AF108" s="101"/>
      <c r="AG108" s="101"/>
      <c r="AH108" s="101"/>
      <c r="AI108" s="101"/>
    </row>
    <row r="109" spans="1:35" s="30" customFormat="1" ht="21" customHeight="1">
      <c r="A109" s="92">
        <v>258</v>
      </c>
      <c r="B109" s="188"/>
      <c r="C109" s="188"/>
      <c r="D109" s="101"/>
      <c r="E109" s="101"/>
      <c r="F109" s="100"/>
      <c r="G109" s="101"/>
      <c r="H109" s="100"/>
      <c r="I109" s="101"/>
      <c r="J109" s="100"/>
      <c r="K109" s="102"/>
      <c r="L109" s="102"/>
      <c r="M109" s="103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65"/>
      <c r="AB109" s="101"/>
      <c r="AC109" s="329"/>
      <c r="AD109" s="101"/>
      <c r="AE109" s="106"/>
      <c r="AF109" s="101"/>
      <c r="AG109" s="101"/>
      <c r="AH109" s="101"/>
      <c r="AI109" s="101"/>
    </row>
    <row r="110" spans="1:35" s="30" customFormat="1" ht="21" customHeight="1">
      <c r="A110" s="92">
        <v>259</v>
      </c>
      <c r="B110" s="188"/>
      <c r="C110" s="188"/>
      <c r="D110" s="101"/>
      <c r="E110" s="101"/>
      <c r="F110" s="100"/>
      <c r="G110" s="101"/>
      <c r="H110" s="100"/>
      <c r="I110" s="101"/>
      <c r="J110" s="100"/>
      <c r="K110" s="102"/>
      <c r="L110" s="102"/>
      <c r="M110" s="103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65"/>
      <c r="AB110" s="101"/>
      <c r="AC110" s="329"/>
      <c r="AD110" s="101"/>
      <c r="AE110" s="106"/>
      <c r="AF110" s="101"/>
      <c r="AG110" s="101"/>
      <c r="AH110" s="101"/>
      <c r="AI110" s="101"/>
    </row>
    <row r="111" spans="1:35" s="30" customFormat="1" ht="21" customHeight="1">
      <c r="A111" s="92">
        <v>260</v>
      </c>
      <c r="B111" s="188"/>
      <c r="C111" s="188"/>
      <c r="D111" s="101"/>
      <c r="E111" s="101"/>
      <c r="F111" s="100"/>
      <c r="G111" s="101"/>
      <c r="H111" s="100"/>
      <c r="I111" s="101"/>
      <c r="J111" s="100"/>
      <c r="K111" s="102"/>
      <c r="L111" s="102"/>
      <c r="M111" s="103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65"/>
      <c r="AB111" s="101"/>
      <c r="AC111" s="329"/>
      <c r="AD111" s="101"/>
      <c r="AE111" s="106"/>
      <c r="AF111" s="101"/>
      <c r="AG111" s="101"/>
      <c r="AH111" s="101"/>
      <c r="AI111" s="101"/>
    </row>
    <row r="112" spans="1:35" s="30" customFormat="1" ht="21" customHeight="1">
      <c r="A112" s="92">
        <v>261</v>
      </c>
      <c r="B112" s="188"/>
      <c r="C112" s="188"/>
      <c r="D112" s="101"/>
      <c r="E112" s="101"/>
      <c r="F112" s="100"/>
      <c r="G112" s="101"/>
      <c r="H112" s="100"/>
      <c r="I112" s="101"/>
      <c r="J112" s="100"/>
      <c r="K112" s="102"/>
      <c r="L112" s="102"/>
      <c r="M112" s="103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65"/>
      <c r="AB112" s="101"/>
      <c r="AC112" s="329"/>
      <c r="AD112" s="101"/>
      <c r="AE112" s="106"/>
      <c r="AF112" s="101"/>
      <c r="AG112" s="101"/>
      <c r="AH112" s="101"/>
      <c r="AI112" s="101"/>
    </row>
    <row r="113" spans="1:35" s="30" customFormat="1" ht="21" customHeight="1">
      <c r="A113" s="92">
        <v>262</v>
      </c>
      <c r="B113" s="188"/>
      <c r="C113" s="188"/>
      <c r="D113" s="101"/>
      <c r="E113" s="101"/>
      <c r="F113" s="100"/>
      <c r="G113" s="101"/>
      <c r="H113" s="100"/>
      <c r="I113" s="101"/>
      <c r="J113" s="100"/>
      <c r="K113" s="102"/>
      <c r="L113" s="102"/>
      <c r="M113" s="103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65"/>
      <c r="AB113" s="101"/>
      <c r="AC113" s="329"/>
      <c r="AD113" s="101"/>
      <c r="AE113" s="106"/>
      <c r="AF113" s="101"/>
      <c r="AG113" s="101"/>
      <c r="AH113" s="101"/>
      <c r="AI113" s="101"/>
    </row>
    <row r="114" spans="1:35" s="30" customFormat="1" ht="21" customHeight="1">
      <c r="A114" s="92">
        <v>263</v>
      </c>
      <c r="B114" s="188"/>
      <c r="C114" s="188"/>
      <c r="D114" s="101"/>
      <c r="E114" s="101"/>
      <c r="F114" s="100"/>
      <c r="G114" s="101"/>
      <c r="H114" s="100"/>
      <c r="I114" s="101"/>
      <c r="J114" s="100"/>
      <c r="K114" s="102"/>
      <c r="L114" s="102"/>
      <c r="M114" s="103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65"/>
      <c r="AB114" s="101"/>
      <c r="AC114" s="329"/>
      <c r="AD114" s="101"/>
      <c r="AE114" s="106"/>
      <c r="AF114" s="101"/>
      <c r="AG114" s="101"/>
      <c r="AH114" s="101"/>
      <c r="AI114" s="101"/>
    </row>
    <row r="115" spans="1:35" s="30" customFormat="1" ht="21" customHeight="1">
      <c r="A115" s="92">
        <v>264</v>
      </c>
      <c r="B115" s="188"/>
      <c r="C115" s="188"/>
      <c r="D115" s="101"/>
      <c r="E115" s="101"/>
      <c r="F115" s="100"/>
      <c r="G115" s="101"/>
      <c r="H115" s="100"/>
      <c r="I115" s="101"/>
      <c r="J115" s="100"/>
      <c r="K115" s="102"/>
      <c r="L115" s="102"/>
      <c r="M115" s="103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65"/>
      <c r="AB115" s="101"/>
      <c r="AC115" s="329"/>
      <c r="AD115" s="101"/>
      <c r="AE115" s="106"/>
      <c r="AF115" s="101"/>
      <c r="AG115" s="101"/>
      <c r="AH115" s="101"/>
      <c r="AI115" s="101"/>
    </row>
    <row r="116" spans="1:35" s="30" customFormat="1" ht="21" customHeight="1">
      <c r="A116" s="92">
        <v>265</v>
      </c>
      <c r="B116" s="188"/>
      <c r="C116" s="188"/>
      <c r="D116" s="101"/>
      <c r="E116" s="101"/>
      <c r="F116" s="100"/>
      <c r="G116" s="101"/>
      <c r="H116" s="100"/>
      <c r="I116" s="101"/>
      <c r="J116" s="100"/>
      <c r="K116" s="102"/>
      <c r="L116" s="102"/>
      <c r="M116" s="103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65"/>
      <c r="AB116" s="101"/>
      <c r="AC116" s="329"/>
      <c r="AD116" s="101"/>
      <c r="AE116" s="106"/>
      <c r="AF116" s="101"/>
      <c r="AG116" s="101"/>
      <c r="AH116" s="101"/>
      <c r="AI116" s="101"/>
    </row>
    <row r="117" spans="1:35" s="30" customFormat="1" ht="21" customHeight="1">
      <c r="A117" s="92">
        <v>266</v>
      </c>
      <c r="B117" s="188"/>
      <c r="C117" s="188"/>
      <c r="D117" s="101"/>
      <c r="E117" s="101"/>
      <c r="F117" s="100"/>
      <c r="G117" s="101"/>
      <c r="H117" s="100"/>
      <c r="I117" s="101"/>
      <c r="J117" s="100"/>
      <c r="K117" s="102"/>
      <c r="L117" s="102"/>
      <c r="M117" s="103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65"/>
      <c r="AB117" s="101"/>
      <c r="AC117" s="329"/>
      <c r="AD117" s="101"/>
      <c r="AE117" s="106"/>
      <c r="AF117" s="101"/>
      <c r="AG117" s="101"/>
      <c r="AH117" s="101"/>
      <c r="AI117" s="101"/>
    </row>
    <row r="118" spans="1:35" s="30" customFormat="1" ht="21" customHeight="1">
      <c r="A118" s="92">
        <v>267</v>
      </c>
      <c r="B118" s="188"/>
      <c r="C118" s="188"/>
      <c r="D118" s="101"/>
      <c r="E118" s="101"/>
      <c r="F118" s="100"/>
      <c r="G118" s="101"/>
      <c r="H118" s="100"/>
      <c r="I118" s="101"/>
      <c r="J118" s="100"/>
      <c r="K118" s="102"/>
      <c r="L118" s="102"/>
      <c r="M118" s="103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65"/>
      <c r="AB118" s="101"/>
      <c r="AC118" s="329"/>
      <c r="AD118" s="101"/>
      <c r="AE118" s="106"/>
      <c r="AF118" s="101"/>
      <c r="AG118" s="101"/>
      <c r="AH118" s="101"/>
      <c r="AI118" s="101"/>
    </row>
    <row r="119" spans="1:35" s="30" customFormat="1" ht="21" customHeight="1">
      <c r="A119" s="92">
        <v>268</v>
      </c>
      <c r="B119" s="188"/>
      <c r="C119" s="188"/>
      <c r="D119" s="101"/>
      <c r="E119" s="101"/>
      <c r="F119" s="100"/>
      <c r="G119" s="101"/>
      <c r="H119" s="100"/>
      <c r="I119" s="101"/>
      <c r="J119" s="100"/>
      <c r="K119" s="102"/>
      <c r="L119" s="102"/>
      <c r="M119" s="103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65"/>
      <c r="AB119" s="101"/>
      <c r="AC119" s="329"/>
      <c r="AD119" s="101"/>
      <c r="AE119" s="106"/>
      <c r="AF119" s="101"/>
      <c r="AG119" s="101"/>
      <c r="AH119" s="101"/>
      <c r="AI119" s="101"/>
    </row>
    <row r="120" spans="1:35" s="30" customFormat="1" ht="21" customHeight="1">
      <c r="A120" s="92">
        <v>269</v>
      </c>
      <c r="B120" s="188"/>
      <c r="C120" s="188"/>
      <c r="D120" s="101"/>
      <c r="E120" s="101"/>
      <c r="F120" s="100"/>
      <c r="G120" s="101"/>
      <c r="H120" s="100"/>
      <c r="I120" s="101"/>
      <c r="J120" s="100"/>
      <c r="K120" s="102"/>
      <c r="L120" s="102"/>
      <c r="M120" s="103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65"/>
      <c r="AB120" s="101"/>
      <c r="AC120" s="329"/>
      <c r="AD120" s="101"/>
      <c r="AE120" s="106"/>
      <c r="AF120" s="101"/>
      <c r="AG120" s="101"/>
      <c r="AH120" s="101"/>
      <c r="AI120" s="101"/>
    </row>
    <row r="121" spans="1:35" s="30" customFormat="1" ht="21" customHeight="1">
      <c r="A121" s="92">
        <v>270</v>
      </c>
      <c r="B121" s="188"/>
      <c r="C121" s="188"/>
      <c r="D121" s="101"/>
      <c r="E121" s="101"/>
      <c r="F121" s="100"/>
      <c r="G121" s="101"/>
      <c r="H121" s="100"/>
      <c r="I121" s="101"/>
      <c r="J121" s="100"/>
      <c r="K121" s="102"/>
      <c r="L121" s="102"/>
      <c r="M121" s="103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65"/>
      <c r="AB121" s="101"/>
      <c r="AC121" s="329"/>
      <c r="AD121" s="101"/>
      <c r="AE121" s="106"/>
      <c r="AF121" s="101"/>
      <c r="AG121" s="101"/>
      <c r="AH121" s="101"/>
      <c r="AI121" s="101"/>
    </row>
    <row r="122" spans="1:35" s="30" customFormat="1" ht="21" customHeight="1">
      <c r="A122" s="92">
        <v>271</v>
      </c>
      <c r="B122" s="188"/>
      <c r="C122" s="188"/>
      <c r="D122" s="101"/>
      <c r="E122" s="101"/>
      <c r="F122" s="100"/>
      <c r="G122" s="101"/>
      <c r="H122" s="100"/>
      <c r="I122" s="101"/>
      <c r="J122" s="100"/>
      <c r="K122" s="102"/>
      <c r="L122" s="102"/>
      <c r="M122" s="103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65"/>
      <c r="AB122" s="101"/>
      <c r="AC122" s="329"/>
      <c r="AD122" s="101"/>
      <c r="AE122" s="106"/>
      <c r="AF122" s="101"/>
      <c r="AG122" s="101"/>
      <c r="AH122" s="101"/>
      <c r="AI122" s="101"/>
    </row>
    <row r="123" spans="1:35" s="30" customFormat="1" ht="21" customHeight="1">
      <c r="A123" s="92">
        <v>272</v>
      </c>
      <c r="B123" s="188"/>
      <c r="C123" s="188"/>
      <c r="D123" s="101"/>
      <c r="E123" s="101"/>
      <c r="F123" s="100"/>
      <c r="G123" s="101"/>
      <c r="H123" s="100"/>
      <c r="I123" s="101"/>
      <c r="J123" s="100"/>
      <c r="K123" s="102"/>
      <c r="L123" s="102"/>
      <c r="M123" s="103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65"/>
      <c r="AB123" s="101"/>
      <c r="AC123" s="329"/>
      <c r="AD123" s="101"/>
      <c r="AE123" s="106"/>
      <c r="AF123" s="101"/>
      <c r="AG123" s="101"/>
      <c r="AH123" s="101"/>
      <c r="AI123" s="101"/>
    </row>
    <row r="124" spans="1:35" s="30" customFormat="1" ht="21" customHeight="1">
      <c r="A124" s="92">
        <v>273</v>
      </c>
      <c r="B124" s="188"/>
      <c r="C124" s="188"/>
      <c r="D124" s="101"/>
      <c r="E124" s="101"/>
      <c r="F124" s="100"/>
      <c r="G124" s="101"/>
      <c r="H124" s="100"/>
      <c r="I124" s="101"/>
      <c r="J124" s="100"/>
      <c r="K124" s="102"/>
      <c r="L124" s="102"/>
      <c r="M124" s="103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65"/>
      <c r="AB124" s="101"/>
      <c r="AC124" s="329"/>
      <c r="AD124" s="101"/>
      <c r="AE124" s="106"/>
      <c r="AF124" s="101"/>
      <c r="AG124" s="101"/>
      <c r="AH124" s="101"/>
      <c r="AI124" s="101"/>
    </row>
    <row r="125" spans="1:35" s="30" customFormat="1" ht="21" customHeight="1">
      <c r="A125" s="92">
        <v>274</v>
      </c>
      <c r="B125" s="188"/>
      <c r="C125" s="188"/>
      <c r="D125" s="101"/>
      <c r="E125" s="101"/>
      <c r="F125" s="100"/>
      <c r="G125" s="101"/>
      <c r="H125" s="100"/>
      <c r="I125" s="101"/>
      <c r="J125" s="100"/>
      <c r="K125" s="102"/>
      <c r="L125" s="102"/>
      <c r="M125" s="103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65"/>
      <c r="AB125" s="101"/>
      <c r="AC125" s="329"/>
      <c r="AD125" s="101"/>
      <c r="AE125" s="106"/>
      <c r="AF125" s="101"/>
      <c r="AG125" s="101"/>
      <c r="AH125" s="101"/>
      <c r="AI125" s="101"/>
    </row>
    <row r="126" spans="1:35" s="30" customFormat="1" ht="21" customHeight="1">
      <c r="A126" s="92">
        <v>275</v>
      </c>
      <c r="B126" s="188"/>
      <c r="C126" s="188"/>
      <c r="D126" s="101"/>
      <c r="E126" s="101"/>
      <c r="F126" s="100"/>
      <c r="G126" s="101"/>
      <c r="H126" s="100"/>
      <c r="I126" s="101"/>
      <c r="J126" s="100"/>
      <c r="K126" s="102"/>
      <c r="L126" s="102"/>
      <c r="M126" s="103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65"/>
      <c r="AB126" s="101"/>
      <c r="AC126" s="329"/>
      <c r="AD126" s="101"/>
      <c r="AE126" s="106"/>
      <c r="AF126" s="101"/>
      <c r="AG126" s="101"/>
      <c r="AH126" s="101"/>
      <c r="AI126" s="101"/>
    </row>
    <row r="127" spans="1:35" s="30" customFormat="1" ht="21" customHeight="1">
      <c r="A127" s="92">
        <v>276</v>
      </c>
      <c r="B127" s="188"/>
      <c r="C127" s="188"/>
      <c r="D127" s="101"/>
      <c r="E127" s="101"/>
      <c r="F127" s="100"/>
      <c r="G127" s="101"/>
      <c r="H127" s="100"/>
      <c r="I127" s="101"/>
      <c r="J127" s="100"/>
      <c r="K127" s="102"/>
      <c r="L127" s="102"/>
      <c r="M127" s="103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65"/>
      <c r="AB127" s="101"/>
      <c r="AC127" s="329"/>
      <c r="AD127" s="101"/>
      <c r="AE127" s="106"/>
      <c r="AF127" s="101"/>
      <c r="AG127" s="101"/>
      <c r="AH127" s="101"/>
      <c r="AI127" s="101"/>
    </row>
    <row r="128" spans="1:35" s="30" customFormat="1" ht="21" customHeight="1">
      <c r="A128" s="92">
        <v>277</v>
      </c>
      <c r="B128" s="188"/>
      <c r="C128" s="188"/>
      <c r="D128" s="101"/>
      <c r="E128" s="101"/>
      <c r="F128" s="100"/>
      <c r="G128" s="101"/>
      <c r="H128" s="100"/>
      <c r="I128" s="101"/>
      <c r="J128" s="100"/>
      <c r="K128" s="102"/>
      <c r="L128" s="102"/>
      <c r="M128" s="103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65"/>
      <c r="AB128" s="101"/>
      <c r="AC128" s="329"/>
      <c r="AD128" s="101"/>
      <c r="AE128" s="106"/>
      <c r="AF128" s="101"/>
      <c r="AG128" s="101"/>
      <c r="AH128" s="101"/>
      <c r="AI128" s="101"/>
    </row>
    <row r="129" spans="1:35" s="30" customFormat="1" ht="21" customHeight="1">
      <c r="A129" s="92">
        <v>278</v>
      </c>
      <c r="B129" s="188"/>
      <c r="C129" s="188"/>
      <c r="D129" s="101"/>
      <c r="E129" s="101"/>
      <c r="F129" s="100"/>
      <c r="G129" s="101"/>
      <c r="H129" s="100"/>
      <c r="I129" s="101"/>
      <c r="J129" s="100"/>
      <c r="K129" s="102"/>
      <c r="L129" s="102"/>
      <c r="M129" s="103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65"/>
      <c r="AB129" s="101"/>
      <c r="AC129" s="329"/>
      <c r="AD129" s="101"/>
      <c r="AE129" s="106"/>
      <c r="AF129" s="101"/>
      <c r="AG129" s="101"/>
      <c r="AH129" s="101"/>
      <c r="AI129" s="101"/>
    </row>
    <row r="130" spans="1:35" s="30" customFormat="1" ht="21" customHeight="1">
      <c r="A130" s="92">
        <v>279</v>
      </c>
      <c r="B130" s="188"/>
      <c r="C130" s="188"/>
      <c r="D130" s="101"/>
      <c r="E130" s="101"/>
      <c r="F130" s="100"/>
      <c r="G130" s="101"/>
      <c r="H130" s="100"/>
      <c r="I130" s="101"/>
      <c r="J130" s="100"/>
      <c r="K130" s="102"/>
      <c r="L130" s="102"/>
      <c r="M130" s="103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65"/>
      <c r="AB130" s="101"/>
      <c r="AC130" s="329"/>
      <c r="AD130" s="101"/>
      <c r="AE130" s="106"/>
      <c r="AF130" s="101"/>
      <c r="AG130" s="101"/>
      <c r="AH130" s="101"/>
      <c r="AI130" s="101"/>
    </row>
    <row r="131" spans="1:35" s="30" customFormat="1" ht="21" customHeight="1">
      <c r="A131" s="92">
        <v>280</v>
      </c>
      <c r="B131" s="188"/>
      <c r="C131" s="188"/>
      <c r="D131" s="101"/>
      <c r="E131" s="101"/>
      <c r="F131" s="100"/>
      <c r="G131" s="101"/>
      <c r="H131" s="100"/>
      <c r="I131" s="101"/>
      <c r="J131" s="100"/>
      <c r="K131" s="102"/>
      <c r="L131" s="102"/>
      <c r="M131" s="103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65"/>
      <c r="AB131" s="101"/>
      <c r="AC131" s="329"/>
      <c r="AD131" s="101"/>
      <c r="AE131" s="106"/>
      <c r="AF131" s="101"/>
      <c r="AG131" s="101"/>
      <c r="AH131" s="101"/>
      <c r="AI131" s="101"/>
    </row>
    <row r="132" spans="1:35" s="30" customFormat="1" ht="21" customHeight="1">
      <c r="A132" s="92">
        <v>281</v>
      </c>
      <c r="B132" s="188"/>
      <c r="C132" s="188"/>
      <c r="D132" s="101"/>
      <c r="E132" s="101"/>
      <c r="F132" s="100"/>
      <c r="G132" s="101"/>
      <c r="H132" s="100"/>
      <c r="I132" s="101"/>
      <c r="J132" s="100"/>
      <c r="K132" s="102"/>
      <c r="L132" s="102"/>
      <c r="M132" s="103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65"/>
      <c r="AB132" s="101"/>
      <c r="AC132" s="329"/>
      <c r="AD132" s="101"/>
      <c r="AE132" s="106"/>
      <c r="AF132" s="101"/>
      <c r="AG132" s="101"/>
      <c r="AH132" s="101"/>
      <c r="AI132" s="101"/>
    </row>
    <row r="133" spans="1:35" s="30" customFormat="1" ht="21" customHeight="1">
      <c r="A133" s="92">
        <v>282</v>
      </c>
      <c r="B133" s="188"/>
      <c r="C133" s="188"/>
      <c r="D133" s="101"/>
      <c r="E133" s="101"/>
      <c r="F133" s="100"/>
      <c r="G133" s="101"/>
      <c r="H133" s="100"/>
      <c r="I133" s="101"/>
      <c r="J133" s="100"/>
      <c r="K133" s="102"/>
      <c r="L133" s="102"/>
      <c r="M133" s="103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65"/>
      <c r="AB133" s="101"/>
      <c r="AC133" s="329"/>
      <c r="AD133" s="101"/>
      <c r="AE133" s="106"/>
      <c r="AF133" s="101"/>
      <c r="AG133" s="101"/>
      <c r="AH133" s="101"/>
      <c r="AI133" s="101"/>
    </row>
    <row r="134" spans="1:35" s="30" customFormat="1" ht="21" customHeight="1">
      <c r="A134" s="92">
        <v>283</v>
      </c>
      <c r="B134" s="188"/>
      <c r="C134" s="188"/>
      <c r="D134" s="101"/>
      <c r="E134" s="101"/>
      <c r="F134" s="100"/>
      <c r="G134" s="101"/>
      <c r="H134" s="100"/>
      <c r="I134" s="101"/>
      <c r="J134" s="100"/>
      <c r="K134" s="102"/>
      <c r="L134" s="102"/>
      <c r="M134" s="103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65"/>
      <c r="AB134" s="101"/>
      <c r="AC134" s="329"/>
      <c r="AD134" s="101"/>
      <c r="AE134" s="106"/>
      <c r="AF134" s="101"/>
      <c r="AG134" s="101"/>
      <c r="AH134" s="101"/>
      <c r="AI134" s="101"/>
    </row>
    <row r="135" spans="1:35" s="30" customFormat="1" ht="21" customHeight="1">
      <c r="A135" s="92">
        <v>284</v>
      </c>
      <c r="B135" s="188"/>
      <c r="C135" s="188"/>
      <c r="D135" s="101"/>
      <c r="E135" s="101"/>
      <c r="F135" s="100"/>
      <c r="G135" s="101"/>
      <c r="H135" s="100"/>
      <c r="I135" s="101"/>
      <c r="J135" s="100"/>
      <c r="K135" s="102"/>
      <c r="L135" s="102"/>
      <c r="M135" s="103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65"/>
      <c r="AB135" s="101"/>
      <c r="AC135" s="329"/>
      <c r="AD135" s="101"/>
      <c r="AE135" s="106"/>
      <c r="AF135" s="101"/>
      <c r="AG135" s="101"/>
      <c r="AH135" s="101"/>
      <c r="AI135" s="101"/>
    </row>
    <row r="136" spans="1:35" s="30" customFormat="1" ht="21" customHeight="1">
      <c r="A136" s="92">
        <v>285</v>
      </c>
      <c r="B136" s="188"/>
      <c r="C136" s="188"/>
      <c r="D136" s="101"/>
      <c r="E136" s="101"/>
      <c r="F136" s="100"/>
      <c r="G136" s="101"/>
      <c r="H136" s="100"/>
      <c r="I136" s="101"/>
      <c r="J136" s="100"/>
      <c r="K136" s="102"/>
      <c r="L136" s="102"/>
      <c r="M136" s="103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65"/>
      <c r="AB136" s="101"/>
      <c r="AC136" s="329"/>
      <c r="AD136" s="101"/>
      <c r="AE136" s="106"/>
      <c r="AF136" s="101"/>
      <c r="AG136" s="101"/>
      <c r="AH136" s="101"/>
      <c r="AI136" s="101"/>
    </row>
    <row r="137" spans="1:35" s="30" customFormat="1" ht="21" customHeight="1">
      <c r="A137" s="92">
        <v>286</v>
      </c>
      <c r="B137" s="188"/>
      <c r="C137" s="188"/>
      <c r="D137" s="101"/>
      <c r="E137" s="101"/>
      <c r="F137" s="100"/>
      <c r="G137" s="101"/>
      <c r="H137" s="100"/>
      <c r="I137" s="101"/>
      <c r="J137" s="100"/>
      <c r="K137" s="102"/>
      <c r="L137" s="102"/>
      <c r="M137" s="103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65"/>
      <c r="AB137" s="101"/>
      <c r="AC137" s="329"/>
      <c r="AD137" s="101"/>
      <c r="AE137" s="106"/>
      <c r="AF137" s="101"/>
      <c r="AG137" s="101"/>
      <c r="AH137" s="101"/>
      <c r="AI137" s="101"/>
    </row>
    <row r="138" spans="1:35" s="30" customFormat="1" ht="21" customHeight="1">
      <c r="A138" s="92">
        <v>287</v>
      </c>
      <c r="B138" s="188"/>
      <c r="C138" s="188"/>
      <c r="D138" s="101"/>
      <c r="E138" s="101"/>
      <c r="F138" s="100"/>
      <c r="G138" s="101"/>
      <c r="H138" s="100"/>
      <c r="I138" s="101"/>
      <c r="J138" s="100"/>
      <c r="K138" s="102"/>
      <c r="L138" s="102"/>
      <c r="M138" s="103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65"/>
      <c r="AB138" s="101"/>
      <c r="AC138" s="329"/>
      <c r="AD138" s="101"/>
      <c r="AE138" s="106"/>
      <c r="AF138" s="101"/>
      <c r="AG138" s="101"/>
      <c r="AH138" s="101"/>
      <c r="AI138" s="101"/>
    </row>
    <row r="139" spans="1:35" s="30" customFormat="1" ht="21" customHeight="1">
      <c r="A139" s="92">
        <v>288</v>
      </c>
      <c r="B139" s="188"/>
      <c r="C139" s="188"/>
      <c r="D139" s="101"/>
      <c r="E139" s="101"/>
      <c r="F139" s="100"/>
      <c r="G139" s="101"/>
      <c r="H139" s="100"/>
      <c r="I139" s="101"/>
      <c r="J139" s="100"/>
      <c r="K139" s="102"/>
      <c r="L139" s="102"/>
      <c r="M139" s="103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65"/>
      <c r="AB139" s="101"/>
      <c r="AC139" s="329"/>
      <c r="AD139" s="101"/>
      <c r="AE139" s="106"/>
      <c r="AF139" s="101"/>
      <c r="AG139" s="101"/>
      <c r="AH139" s="101"/>
      <c r="AI139" s="101"/>
    </row>
    <row r="140" spans="1:35" s="30" customFormat="1" ht="21" customHeight="1">
      <c r="A140" s="92">
        <v>289</v>
      </c>
      <c r="B140" s="188"/>
      <c r="C140" s="188"/>
      <c r="D140" s="101"/>
      <c r="E140" s="101"/>
      <c r="F140" s="100"/>
      <c r="G140" s="101"/>
      <c r="H140" s="100"/>
      <c r="I140" s="101"/>
      <c r="J140" s="100"/>
      <c r="K140" s="102"/>
      <c r="L140" s="102"/>
      <c r="M140" s="103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65"/>
      <c r="AB140" s="101"/>
      <c r="AC140" s="329"/>
      <c r="AD140" s="101"/>
      <c r="AE140" s="106"/>
      <c r="AF140" s="101"/>
      <c r="AG140" s="101"/>
      <c r="AH140" s="101"/>
      <c r="AI140" s="101"/>
    </row>
    <row r="141" spans="1:35" s="30" customFormat="1" ht="21" customHeight="1">
      <c r="A141" s="92">
        <v>290</v>
      </c>
      <c r="B141" s="188"/>
      <c r="C141" s="188"/>
      <c r="D141" s="101"/>
      <c r="E141" s="101"/>
      <c r="F141" s="100"/>
      <c r="G141" s="101"/>
      <c r="H141" s="100"/>
      <c r="I141" s="101"/>
      <c r="J141" s="100"/>
      <c r="K141" s="102"/>
      <c r="L141" s="102"/>
      <c r="M141" s="103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65"/>
      <c r="AB141" s="101"/>
      <c r="AC141" s="329"/>
      <c r="AD141" s="101"/>
      <c r="AE141" s="106"/>
      <c r="AF141" s="101"/>
      <c r="AG141" s="101"/>
      <c r="AH141" s="101"/>
      <c r="AI141" s="101"/>
    </row>
    <row r="142" spans="1:35" s="30" customFormat="1" ht="21" customHeight="1">
      <c r="A142" s="92">
        <v>291</v>
      </c>
      <c r="B142" s="188"/>
      <c r="C142" s="188"/>
      <c r="D142" s="101"/>
      <c r="E142" s="101"/>
      <c r="F142" s="100"/>
      <c r="G142" s="101"/>
      <c r="H142" s="100"/>
      <c r="I142" s="101"/>
      <c r="J142" s="100"/>
      <c r="K142" s="102"/>
      <c r="L142" s="102"/>
      <c r="M142" s="103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65"/>
      <c r="AB142" s="101"/>
      <c r="AC142" s="329"/>
      <c r="AD142" s="101"/>
      <c r="AE142" s="106"/>
      <c r="AF142" s="101"/>
      <c r="AG142" s="101"/>
      <c r="AH142" s="101"/>
      <c r="AI142" s="101"/>
    </row>
    <row r="143" spans="1:35" s="30" customFormat="1" ht="21" customHeight="1">
      <c r="A143" s="92">
        <v>292</v>
      </c>
      <c r="B143" s="188"/>
      <c r="C143" s="188"/>
      <c r="D143" s="101"/>
      <c r="E143" s="101"/>
      <c r="F143" s="100"/>
      <c r="G143" s="101"/>
      <c r="H143" s="100"/>
      <c r="I143" s="101"/>
      <c r="J143" s="100"/>
      <c r="K143" s="102"/>
      <c r="L143" s="102"/>
      <c r="M143" s="103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65"/>
      <c r="AB143" s="101"/>
      <c r="AC143" s="329"/>
      <c r="AD143" s="101"/>
      <c r="AE143" s="106"/>
      <c r="AF143" s="101"/>
      <c r="AG143" s="101"/>
      <c r="AH143" s="101"/>
      <c r="AI143" s="101"/>
    </row>
    <row r="144" spans="1:35" s="30" customFormat="1" ht="21" customHeight="1">
      <c r="A144" s="92">
        <v>293</v>
      </c>
      <c r="B144" s="188"/>
      <c r="C144" s="188"/>
      <c r="D144" s="101"/>
      <c r="E144" s="101"/>
      <c r="F144" s="100"/>
      <c r="G144" s="101"/>
      <c r="H144" s="100"/>
      <c r="I144" s="101"/>
      <c r="J144" s="100"/>
      <c r="K144" s="102"/>
      <c r="L144" s="102"/>
      <c r="M144" s="103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65"/>
      <c r="AB144" s="101"/>
      <c r="AC144" s="329"/>
      <c r="AD144" s="101"/>
      <c r="AE144" s="106"/>
      <c r="AF144" s="101"/>
      <c r="AG144" s="101"/>
      <c r="AH144" s="101"/>
      <c r="AI144" s="101"/>
    </row>
    <row r="145" spans="1:35" s="30" customFormat="1" ht="21" customHeight="1">
      <c r="A145" s="92">
        <v>294</v>
      </c>
      <c r="B145" s="188"/>
      <c r="C145" s="188"/>
      <c r="D145" s="101"/>
      <c r="E145" s="101"/>
      <c r="F145" s="100"/>
      <c r="G145" s="101"/>
      <c r="H145" s="100"/>
      <c r="I145" s="101"/>
      <c r="J145" s="100"/>
      <c r="K145" s="102"/>
      <c r="L145" s="102"/>
      <c r="M145" s="103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65"/>
      <c r="AB145" s="101"/>
      <c r="AC145" s="329"/>
      <c r="AD145" s="101"/>
      <c r="AE145" s="106"/>
      <c r="AF145" s="101"/>
      <c r="AG145" s="101"/>
      <c r="AH145" s="101"/>
      <c r="AI145" s="101"/>
    </row>
    <row r="146" spans="1:35" s="30" customFormat="1" ht="21" customHeight="1">
      <c r="A146" s="92">
        <v>295</v>
      </c>
      <c r="B146" s="188"/>
      <c r="C146" s="188"/>
      <c r="D146" s="101"/>
      <c r="E146" s="101"/>
      <c r="F146" s="100"/>
      <c r="G146" s="101"/>
      <c r="H146" s="100"/>
      <c r="I146" s="101"/>
      <c r="J146" s="100"/>
      <c r="K146" s="102"/>
      <c r="L146" s="102"/>
      <c r="M146" s="103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65"/>
      <c r="AB146" s="101"/>
      <c r="AC146" s="329"/>
      <c r="AD146" s="101"/>
      <c r="AE146" s="106"/>
      <c r="AF146" s="101"/>
      <c r="AG146" s="101"/>
      <c r="AH146" s="101"/>
      <c r="AI146" s="101"/>
    </row>
    <row r="147" spans="1:35" s="30" customFormat="1" ht="21" customHeight="1">
      <c r="A147" s="92">
        <v>296</v>
      </c>
      <c r="B147" s="188"/>
      <c r="C147" s="188"/>
      <c r="D147" s="101"/>
      <c r="E147" s="101"/>
      <c r="F147" s="100"/>
      <c r="G147" s="101"/>
      <c r="H147" s="100"/>
      <c r="I147" s="101"/>
      <c r="J147" s="100"/>
      <c r="K147" s="102"/>
      <c r="L147" s="102"/>
      <c r="M147" s="103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65"/>
      <c r="AB147" s="101"/>
      <c r="AC147" s="329"/>
      <c r="AD147" s="101"/>
      <c r="AE147" s="106"/>
      <c r="AF147" s="101"/>
      <c r="AG147" s="101"/>
      <c r="AH147" s="101"/>
      <c r="AI147" s="101"/>
    </row>
    <row r="148" spans="1:35" s="30" customFormat="1" ht="21" customHeight="1">
      <c r="A148" s="92">
        <v>297</v>
      </c>
      <c r="B148" s="188"/>
      <c r="C148" s="188"/>
      <c r="D148" s="101"/>
      <c r="E148" s="101"/>
      <c r="F148" s="100"/>
      <c r="G148" s="101"/>
      <c r="H148" s="100"/>
      <c r="I148" s="101"/>
      <c r="J148" s="100"/>
      <c r="K148" s="102"/>
      <c r="L148" s="102"/>
      <c r="M148" s="103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65"/>
      <c r="AB148" s="101"/>
      <c r="AC148" s="329"/>
      <c r="AD148" s="101"/>
      <c r="AE148" s="106"/>
      <c r="AF148" s="101"/>
      <c r="AG148" s="101"/>
      <c r="AH148" s="101"/>
      <c r="AI148" s="101"/>
    </row>
    <row r="149" spans="1:35" s="30" customFormat="1" ht="21" customHeight="1">
      <c r="A149" s="92">
        <v>298</v>
      </c>
      <c r="B149" s="188"/>
      <c r="C149" s="188"/>
      <c r="D149" s="101"/>
      <c r="E149" s="101"/>
      <c r="F149" s="100"/>
      <c r="G149" s="101"/>
      <c r="H149" s="100"/>
      <c r="I149" s="101"/>
      <c r="J149" s="100"/>
      <c r="K149" s="102"/>
      <c r="L149" s="102"/>
      <c r="M149" s="103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65"/>
      <c r="AB149" s="101"/>
      <c r="AC149" s="329"/>
      <c r="AD149" s="101"/>
      <c r="AE149" s="106"/>
      <c r="AF149" s="101"/>
      <c r="AG149" s="101"/>
      <c r="AH149" s="101"/>
      <c r="AI149" s="101"/>
    </row>
    <row r="150" spans="1:35" s="30" customFormat="1" ht="21" customHeight="1">
      <c r="A150" s="92">
        <v>299</v>
      </c>
      <c r="B150" s="188"/>
      <c r="C150" s="188"/>
      <c r="D150" s="101"/>
      <c r="E150" s="101"/>
      <c r="F150" s="100"/>
      <c r="G150" s="101"/>
      <c r="H150" s="100"/>
      <c r="I150" s="101"/>
      <c r="J150" s="100"/>
      <c r="K150" s="102"/>
      <c r="L150" s="102"/>
      <c r="M150" s="103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65"/>
      <c r="AB150" s="101"/>
      <c r="AC150" s="329"/>
      <c r="AD150" s="101"/>
      <c r="AE150" s="106"/>
      <c r="AF150" s="101"/>
      <c r="AG150" s="101"/>
      <c r="AH150" s="101"/>
      <c r="AI150" s="101"/>
    </row>
    <row r="151" spans="1:35" s="30" customFormat="1" ht="21" customHeight="1">
      <c r="A151" s="92">
        <v>300</v>
      </c>
      <c r="B151" s="188"/>
      <c r="C151" s="188"/>
      <c r="D151" s="101"/>
      <c r="E151" s="101"/>
      <c r="F151" s="100"/>
      <c r="G151" s="101"/>
      <c r="H151" s="100"/>
      <c r="I151" s="101"/>
      <c r="J151" s="100"/>
      <c r="K151" s="102"/>
      <c r="L151" s="102"/>
      <c r="M151" s="103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65"/>
      <c r="AB151" s="101"/>
      <c r="AC151" s="329"/>
      <c r="AD151" s="101"/>
      <c r="AE151" s="106"/>
      <c r="AF151" s="101"/>
      <c r="AG151" s="101"/>
      <c r="AH151" s="101"/>
      <c r="AI151" s="101"/>
    </row>
    <row r="152" spans="1:35" s="30" customFormat="1" ht="21" customHeight="1">
      <c r="A152" s="92">
        <v>301</v>
      </c>
      <c r="B152" s="188"/>
      <c r="C152" s="188"/>
      <c r="D152" s="101"/>
      <c r="E152" s="101"/>
      <c r="F152" s="100"/>
      <c r="G152" s="101"/>
      <c r="H152" s="100"/>
      <c r="I152" s="101"/>
      <c r="J152" s="100"/>
      <c r="K152" s="102"/>
      <c r="L152" s="102"/>
      <c r="M152" s="103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65"/>
      <c r="AB152" s="101"/>
      <c r="AC152" s="329"/>
      <c r="AD152" s="101"/>
      <c r="AE152" s="106"/>
      <c r="AF152" s="101"/>
      <c r="AG152" s="101"/>
      <c r="AH152" s="101"/>
      <c r="AI152" s="101"/>
    </row>
    <row r="153" spans="1:35" s="30" customFormat="1" ht="21" customHeight="1">
      <c r="A153" s="92">
        <v>302</v>
      </c>
      <c r="B153" s="188"/>
      <c r="C153" s="188"/>
      <c r="D153" s="101"/>
      <c r="E153" s="101"/>
      <c r="F153" s="100"/>
      <c r="G153" s="101"/>
      <c r="H153" s="100"/>
      <c r="I153" s="101"/>
      <c r="J153" s="100"/>
      <c r="K153" s="102"/>
      <c r="L153" s="102"/>
      <c r="M153" s="103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65"/>
      <c r="AB153" s="101"/>
      <c r="AC153" s="329"/>
      <c r="AD153" s="101"/>
      <c r="AE153" s="106"/>
      <c r="AF153" s="101"/>
      <c r="AG153" s="101"/>
      <c r="AH153" s="101"/>
      <c r="AI153" s="101"/>
    </row>
    <row r="154" spans="1:35" s="30" customFormat="1" ht="21" customHeight="1">
      <c r="A154" s="92">
        <v>303</v>
      </c>
      <c r="B154" s="188"/>
      <c r="C154" s="188"/>
      <c r="D154" s="101"/>
      <c r="E154" s="101"/>
      <c r="F154" s="100"/>
      <c r="G154" s="101"/>
      <c r="H154" s="100"/>
      <c r="I154" s="101"/>
      <c r="J154" s="100"/>
      <c r="K154" s="102"/>
      <c r="L154" s="102"/>
      <c r="M154" s="103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65"/>
      <c r="AB154" s="101"/>
      <c r="AC154" s="329"/>
      <c r="AD154" s="101"/>
      <c r="AE154" s="106"/>
      <c r="AF154" s="101"/>
      <c r="AG154" s="101"/>
      <c r="AH154" s="101"/>
      <c r="AI154" s="101"/>
    </row>
    <row r="155" spans="1:35" s="30" customFormat="1" ht="21" customHeight="1">
      <c r="A155" s="92">
        <v>304</v>
      </c>
      <c r="B155" s="188"/>
      <c r="C155" s="188"/>
      <c r="D155" s="101"/>
      <c r="E155" s="101"/>
      <c r="F155" s="100"/>
      <c r="G155" s="101"/>
      <c r="H155" s="100"/>
      <c r="I155" s="101"/>
      <c r="J155" s="100"/>
      <c r="K155" s="102"/>
      <c r="L155" s="102"/>
      <c r="M155" s="103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65"/>
      <c r="AB155" s="101"/>
      <c r="AC155" s="329"/>
      <c r="AD155" s="101"/>
      <c r="AE155" s="106"/>
      <c r="AF155" s="101"/>
      <c r="AG155" s="101"/>
      <c r="AH155" s="101"/>
      <c r="AI155" s="101"/>
    </row>
    <row r="156" spans="1:35" s="30" customFormat="1" ht="21" customHeight="1">
      <c r="A156" s="92">
        <v>305</v>
      </c>
      <c r="B156" s="188"/>
      <c r="C156" s="188"/>
      <c r="D156" s="101"/>
      <c r="E156" s="101"/>
      <c r="F156" s="100"/>
      <c r="G156" s="101"/>
      <c r="H156" s="100"/>
      <c r="I156" s="101"/>
      <c r="J156" s="100"/>
      <c r="K156" s="102"/>
      <c r="L156" s="102"/>
      <c r="M156" s="103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65"/>
      <c r="AB156" s="101"/>
      <c r="AC156" s="329"/>
      <c r="AD156" s="101"/>
      <c r="AE156" s="106"/>
      <c r="AF156" s="101"/>
      <c r="AG156" s="101"/>
      <c r="AH156" s="101"/>
      <c r="AI156" s="101"/>
    </row>
    <row r="157" spans="1:35" s="30" customFormat="1" ht="21" customHeight="1">
      <c r="A157" s="92">
        <v>306</v>
      </c>
      <c r="B157" s="188"/>
      <c r="C157" s="188"/>
      <c r="D157" s="101"/>
      <c r="E157" s="101"/>
      <c r="F157" s="100"/>
      <c r="G157" s="101"/>
      <c r="H157" s="100"/>
      <c r="I157" s="101"/>
      <c r="J157" s="100"/>
      <c r="K157" s="102"/>
      <c r="L157" s="102"/>
      <c r="M157" s="103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65"/>
      <c r="AB157" s="101"/>
      <c r="AC157" s="329"/>
      <c r="AD157" s="101"/>
      <c r="AE157" s="106"/>
      <c r="AF157" s="101"/>
      <c r="AG157" s="101"/>
      <c r="AH157" s="101"/>
      <c r="AI157" s="101"/>
    </row>
    <row r="158" spans="1:35" s="30" customFormat="1" ht="21" customHeight="1">
      <c r="A158" s="92">
        <v>307</v>
      </c>
      <c r="B158" s="188"/>
      <c r="C158" s="188"/>
      <c r="D158" s="101"/>
      <c r="E158" s="101"/>
      <c r="F158" s="100"/>
      <c r="G158" s="101"/>
      <c r="H158" s="100"/>
      <c r="I158" s="101"/>
      <c r="J158" s="100"/>
      <c r="K158" s="102"/>
      <c r="L158" s="102"/>
      <c r="M158" s="103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65"/>
      <c r="AB158" s="101"/>
      <c r="AC158" s="329"/>
      <c r="AD158" s="101"/>
      <c r="AE158" s="106"/>
      <c r="AF158" s="101"/>
      <c r="AG158" s="101"/>
      <c r="AH158" s="101"/>
      <c r="AI158" s="101"/>
    </row>
    <row r="159" spans="1:35" s="30" customFormat="1" ht="21.75" customHeight="1">
      <c r="A159" s="92">
        <v>308</v>
      </c>
      <c r="B159" s="188"/>
      <c r="C159" s="188"/>
      <c r="D159" s="101"/>
      <c r="E159" s="101"/>
      <c r="F159" s="100"/>
      <c r="G159" s="101"/>
      <c r="H159" s="100"/>
      <c r="I159" s="101"/>
      <c r="J159" s="100"/>
      <c r="K159" s="102"/>
      <c r="L159" s="102"/>
      <c r="M159" s="103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65"/>
      <c r="AB159" s="101"/>
      <c r="AC159" s="329"/>
      <c r="AD159" s="101"/>
      <c r="AE159" s="106"/>
      <c r="AF159" s="101"/>
      <c r="AG159" s="101"/>
      <c r="AH159" s="101"/>
      <c r="AI159" s="101"/>
    </row>
    <row r="160" spans="1:35" s="30" customFormat="1" ht="21" customHeight="1">
      <c r="A160" s="92">
        <v>309</v>
      </c>
      <c r="B160" s="188"/>
      <c r="C160" s="188"/>
      <c r="D160" s="101"/>
      <c r="E160" s="101"/>
      <c r="F160" s="100"/>
      <c r="G160" s="101"/>
      <c r="H160" s="100"/>
      <c r="I160" s="101"/>
      <c r="J160" s="100"/>
      <c r="K160" s="102"/>
      <c r="L160" s="102"/>
      <c r="M160" s="103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65"/>
      <c r="AB160" s="101"/>
      <c r="AC160" s="329"/>
      <c r="AD160" s="101"/>
      <c r="AE160" s="106"/>
      <c r="AF160" s="101"/>
      <c r="AG160" s="101"/>
      <c r="AH160" s="101"/>
      <c r="AI160" s="101"/>
    </row>
    <row r="161" spans="1:35" s="30" customFormat="1" ht="21" customHeight="1">
      <c r="A161" s="92">
        <v>310</v>
      </c>
      <c r="B161" s="188"/>
      <c r="C161" s="188"/>
      <c r="D161" s="101"/>
      <c r="E161" s="101"/>
      <c r="F161" s="100"/>
      <c r="G161" s="101"/>
      <c r="H161" s="100"/>
      <c r="I161" s="101"/>
      <c r="J161" s="100"/>
      <c r="K161" s="102"/>
      <c r="L161" s="102"/>
      <c r="M161" s="103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65"/>
      <c r="AB161" s="101"/>
      <c r="AC161" s="329"/>
      <c r="AD161" s="101"/>
      <c r="AE161" s="106"/>
      <c r="AF161" s="101"/>
      <c r="AG161" s="101"/>
      <c r="AH161" s="101"/>
      <c r="AI161" s="101"/>
    </row>
    <row r="162" spans="1:35" s="30" customFormat="1" ht="21" customHeight="1">
      <c r="A162" s="92">
        <v>311</v>
      </c>
      <c r="B162" s="188"/>
      <c r="C162" s="188"/>
      <c r="D162" s="101"/>
      <c r="E162" s="101"/>
      <c r="F162" s="100"/>
      <c r="G162" s="101"/>
      <c r="H162" s="100"/>
      <c r="I162" s="101"/>
      <c r="J162" s="100"/>
      <c r="K162" s="102"/>
      <c r="L162" s="102"/>
      <c r="M162" s="103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65"/>
      <c r="AB162" s="101"/>
      <c r="AC162" s="329"/>
      <c r="AD162" s="101"/>
      <c r="AE162" s="106"/>
      <c r="AF162" s="101"/>
      <c r="AG162" s="101"/>
      <c r="AH162" s="101"/>
      <c r="AI162" s="101"/>
    </row>
    <row r="163" spans="1:35" s="30" customFormat="1" ht="21" customHeight="1">
      <c r="A163" s="92">
        <v>312</v>
      </c>
      <c r="B163" s="188"/>
      <c r="C163" s="188"/>
      <c r="D163" s="101"/>
      <c r="E163" s="101"/>
      <c r="F163" s="100"/>
      <c r="G163" s="101"/>
      <c r="H163" s="100"/>
      <c r="I163" s="101"/>
      <c r="J163" s="100"/>
      <c r="K163" s="102"/>
      <c r="L163" s="102"/>
      <c r="M163" s="103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65"/>
      <c r="AB163" s="101"/>
      <c r="AC163" s="329"/>
      <c r="AD163" s="101"/>
      <c r="AE163" s="106"/>
      <c r="AF163" s="101"/>
      <c r="AG163" s="101"/>
      <c r="AH163" s="101"/>
      <c r="AI163" s="101"/>
    </row>
    <row r="164" spans="1:35" s="30" customFormat="1" ht="21" customHeight="1">
      <c r="A164" s="92">
        <v>313</v>
      </c>
      <c r="B164" s="188"/>
      <c r="C164" s="188"/>
      <c r="D164" s="101"/>
      <c r="E164" s="101"/>
      <c r="F164" s="100"/>
      <c r="G164" s="101"/>
      <c r="H164" s="100"/>
      <c r="I164" s="101"/>
      <c r="J164" s="100"/>
      <c r="K164" s="102"/>
      <c r="L164" s="102"/>
      <c r="M164" s="103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65"/>
      <c r="AB164" s="101"/>
      <c r="AC164" s="329"/>
      <c r="AD164" s="101"/>
      <c r="AE164" s="106"/>
      <c r="AF164" s="101"/>
      <c r="AG164" s="101"/>
      <c r="AH164" s="101"/>
      <c r="AI164" s="101"/>
    </row>
    <row r="165" spans="1:35" s="30" customFormat="1" ht="21" customHeight="1">
      <c r="A165" s="92">
        <v>314</v>
      </c>
      <c r="B165" s="188"/>
      <c r="C165" s="188"/>
      <c r="D165" s="101"/>
      <c r="E165" s="101"/>
      <c r="F165" s="100"/>
      <c r="G165" s="101"/>
      <c r="H165" s="100"/>
      <c r="I165" s="101"/>
      <c r="J165" s="100"/>
      <c r="K165" s="102"/>
      <c r="L165" s="102"/>
      <c r="M165" s="103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65"/>
      <c r="AB165" s="101"/>
      <c r="AC165" s="329"/>
      <c r="AD165" s="101"/>
      <c r="AE165" s="106"/>
      <c r="AF165" s="101"/>
      <c r="AG165" s="101"/>
      <c r="AH165" s="101"/>
      <c r="AI165" s="101"/>
    </row>
    <row r="166" spans="1:35" s="30" customFormat="1" ht="21" customHeight="1">
      <c r="A166" s="92">
        <v>315</v>
      </c>
      <c r="B166" s="188"/>
      <c r="C166" s="188"/>
      <c r="D166" s="101"/>
      <c r="E166" s="101"/>
      <c r="F166" s="100"/>
      <c r="G166" s="101"/>
      <c r="H166" s="100"/>
      <c r="I166" s="101"/>
      <c r="J166" s="100"/>
      <c r="K166" s="102"/>
      <c r="L166" s="102"/>
      <c r="M166" s="103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65"/>
      <c r="AB166" s="101"/>
      <c r="AC166" s="329"/>
      <c r="AD166" s="101"/>
      <c r="AE166" s="106"/>
      <c r="AF166" s="101"/>
      <c r="AG166" s="101"/>
      <c r="AH166" s="101"/>
      <c r="AI166" s="101"/>
    </row>
    <row r="167" spans="1:35" s="30" customFormat="1" ht="21" customHeight="1">
      <c r="A167" s="92">
        <v>316</v>
      </c>
      <c r="B167" s="188"/>
      <c r="C167" s="188"/>
      <c r="D167" s="101"/>
      <c r="E167" s="101"/>
      <c r="F167" s="100"/>
      <c r="G167" s="101"/>
      <c r="H167" s="100"/>
      <c r="I167" s="101"/>
      <c r="J167" s="100"/>
      <c r="K167" s="102"/>
      <c r="L167" s="102"/>
      <c r="M167" s="103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65"/>
      <c r="AB167" s="101"/>
      <c r="AC167" s="329"/>
      <c r="AD167" s="101"/>
      <c r="AE167" s="106"/>
      <c r="AF167" s="101"/>
      <c r="AG167" s="101"/>
      <c r="AH167" s="101"/>
      <c r="AI167" s="101"/>
    </row>
    <row r="168" spans="1:35" s="30" customFormat="1" ht="21" customHeight="1">
      <c r="A168" s="92">
        <v>317</v>
      </c>
      <c r="B168" s="188"/>
      <c r="C168" s="188"/>
      <c r="D168" s="101"/>
      <c r="E168" s="101"/>
      <c r="F168" s="100"/>
      <c r="G168" s="101"/>
      <c r="H168" s="100"/>
      <c r="I168" s="101"/>
      <c r="J168" s="100"/>
      <c r="K168" s="102"/>
      <c r="L168" s="102"/>
      <c r="M168" s="103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65"/>
      <c r="AB168" s="101"/>
      <c r="AC168" s="329"/>
      <c r="AD168" s="101"/>
      <c r="AE168" s="106"/>
      <c r="AF168" s="101"/>
      <c r="AG168" s="101"/>
      <c r="AH168" s="101"/>
      <c r="AI168" s="101"/>
    </row>
    <row r="169" spans="1:35" s="30" customFormat="1" ht="21" customHeight="1">
      <c r="A169" s="92">
        <v>318</v>
      </c>
      <c r="B169" s="188"/>
      <c r="C169" s="188"/>
      <c r="D169" s="101"/>
      <c r="E169" s="101"/>
      <c r="F169" s="100"/>
      <c r="G169" s="101"/>
      <c r="H169" s="100"/>
      <c r="I169" s="101"/>
      <c r="J169" s="100"/>
      <c r="K169" s="102"/>
      <c r="L169" s="102"/>
      <c r="M169" s="103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65"/>
      <c r="AB169" s="101"/>
      <c r="AC169" s="329"/>
      <c r="AD169" s="101"/>
      <c r="AE169" s="106"/>
      <c r="AF169" s="101"/>
      <c r="AG169" s="101"/>
      <c r="AH169" s="101"/>
      <c r="AI169" s="101"/>
    </row>
    <row r="170" spans="1:35" s="30" customFormat="1" ht="21" customHeight="1">
      <c r="A170" s="92">
        <v>319</v>
      </c>
      <c r="B170" s="188"/>
      <c r="C170" s="188"/>
      <c r="D170" s="101"/>
      <c r="E170" s="101"/>
      <c r="F170" s="100"/>
      <c r="G170" s="101"/>
      <c r="H170" s="100"/>
      <c r="I170" s="101"/>
      <c r="J170" s="100"/>
      <c r="K170" s="102"/>
      <c r="L170" s="102"/>
      <c r="M170" s="103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65"/>
      <c r="AB170" s="101"/>
      <c r="AC170" s="329"/>
      <c r="AD170" s="101"/>
      <c r="AE170" s="106"/>
      <c r="AF170" s="101"/>
      <c r="AG170" s="101"/>
      <c r="AH170" s="101"/>
      <c r="AI170" s="101"/>
    </row>
    <row r="171" spans="1:35" s="30" customFormat="1" ht="21" customHeight="1">
      <c r="A171" s="92">
        <v>320</v>
      </c>
      <c r="B171" s="188"/>
      <c r="C171" s="188"/>
      <c r="D171" s="101"/>
      <c r="E171" s="101"/>
      <c r="F171" s="100"/>
      <c r="G171" s="101"/>
      <c r="H171" s="100"/>
      <c r="I171" s="101"/>
      <c r="J171" s="100"/>
      <c r="K171" s="102"/>
      <c r="L171" s="102"/>
      <c r="M171" s="103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65"/>
      <c r="AB171" s="101"/>
      <c r="AC171" s="329"/>
      <c r="AD171" s="101"/>
      <c r="AE171" s="106"/>
      <c r="AF171" s="101"/>
      <c r="AG171" s="101"/>
      <c r="AH171" s="101"/>
      <c r="AI171" s="101"/>
    </row>
    <row r="172" spans="1:35" s="30" customFormat="1" ht="21" customHeight="1">
      <c r="A172" s="92">
        <v>321</v>
      </c>
      <c r="B172" s="188"/>
      <c r="C172" s="188"/>
      <c r="D172" s="101"/>
      <c r="E172" s="101"/>
      <c r="F172" s="100"/>
      <c r="G172" s="101"/>
      <c r="H172" s="100"/>
      <c r="I172" s="101"/>
      <c r="J172" s="100"/>
      <c r="K172" s="102"/>
      <c r="L172" s="102"/>
      <c r="M172" s="103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65"/>
      <c r="AB172" s="101"/>
      <c r="AC172" s="329"/>
      <c r="AD172" s="101"/>
      <c r="AE172" s="106"/>
      <c r="AF172" s="101"/>
      <c r="AG172" s="101"/>
      <c r="AH172" s="101"/>
      <c r="AI172" s="101"/>
    </row>
    <row r="173" spans="1:35" s="30" customFormat="1" ht="21" customHeight="1">
      <c r="A173" s="92">
        <v>322</v>
      </c>
      <c r="B173" s="188"/>
      <c r="C173" s="188"/>
      <c r="D173" s="101"/>
      <c r="E173" s="101"/>
      <c r="F173" s="100"/>
      <c r="G173" s="101"/>
      <c r="H173" s="100"/>
      <c r="I173" s="101"/>
      <c r="J173" s="100"/>
      <c r="K173" s="102"/>
      <c r="L173" s="102"/>
      <c r="M173" s="103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65"/>
      <c r="AB173" s="101"/>
      <c r="AC173" s="329"/>
      <c r="AD173" s="101"/>
      <c r="AE173" s="106"/>
      <c r="AF173" s="101"/>
      <c r="AG173" s="101"/>
      <c r="AH173" s="101"/>
      <c r="AI173" s="101"/>
    </row>
    <row r="174" spans="1:35" s="30" customFormat="1" ht="21" customHeight="1">
      <c r="A174" s="92">
        <v>323</v>
      </c>
      <c r="B174" s="188"/>
      <c r="C174" s="188"/>
      <c r="D174" s="101"/>
      <c r="E174" s="101"/>
      <c r="F174" s="100"/>
      <c r="G174" s="101"/>
      <c r="H174" s="100"/>
      <c r="I174" s="101"/>
      <c r="J174" s="100"/>
      <c r="K174" s="102"/>
      <c r="L174" s="102"/>
      <c r="M174" s="103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65"/>
      <c r="AB174" s="101"/>
      <c r="AC174" s="329"/>
      <c r="AD174" s="101"/>
      <c r="AE174" s="106"/>
      <c r="AF174" s="101"/>
      <c r="AG174" s="101"/>
      <c r="AH174" s="101"/>
      <c r="AI174" s="101"/>
    </row>
    <row r="175" spans="1:35" s="30" customFormat="1" ht="21" customHeight="1">
      <c r="A175" s="92">
        <v>324</v>
      </c>
      <c r="B175" s="188"/>
      <c r="C175" s="188"/>
      <c r="D175" s="101"/>
      <c r="E175" s="101"/>
      <c r="F175" s="100"/>
      <c r="G175" s="101"/>
      <c r="H175" s="100"/>
      <c r="I175" s="101"/>
      <c r="J175" s="100"/>
      <c r="K175" s="102"/>
      <c r="L175" s="102"/>
      <c r="M175" s="103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65"/>
      <c r="AB175" s="101"/>
      <c r="AC175" s="329"/>
      <c r="AD175" s="101"/>
      <c r="AE175" s="106"/>
      <c r="AF175" s="101"/>
      <c r="AG175" s="101"/>
      <c r="AH175" s="101"/>
      <c r="AI175" s="101"/>
    </row>
    <row r="176" spans="1:35" s="30" customFormat="1" ht="21" customHeight="1">
      <c r="A176" s="92">
        <v>325</v>
      </c>
      <c r="B176" s="188"/>
      <c r="C176" s="188"/>
      <c r="D176" s="101"/>
      <c r="E176" s="101"/>
      <c r="F176" s="100"/>
      <c r="G176" s="101"/>
      <c r="H176" s="100"/>
      <c r="I176" s="101"/>
      <c r="J176" s="100"/>
      <c r="K176" s="102"/>
      <c r="L176" s="102"/>
      <c r="M176" s="103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65"/>
      <c r="AB176" s="101"/>
      <c r="AC176" s="329"/>
      <c r="AD176" s="101"/>
      <c r="AE176" s="106"/>
      <c r="AF176" s="101"/>
      <c r="AG176" s="101"/>
      <c r="AH176" s="101"/>
      <c r="AI176" s="101"/>
    </row>
    <row r="177" spans="1:35" s="30" customFormat="1" ht="21" customHeight="1">
      <c r="A177" s="92">
        <v>326</v>
      </c>
      <c r="B177" s="188"/>
      <c r="C177" s="188"/>
      <c r="D177" s="101"/>
      <c r="E177" s="101"/>
      <c r="F177" s="100"/>
      <c r="G177" s="101"/>
      <c r="H177" s="100"/>
      <c r="I177" s="101"/>
      <c r="J177" s="100"/>
      <c r="K177" s="102"/>
      <c r="L177" s="102"/>
      <c r="M177" s="103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65"/>
      <c r="AB177" s="101"/>
      <c r="AC177" s="329"/>
      <c r="AD177" s="101"/>
      <c r="AE177" s="106"/>
      <c r="AF177" s="101"/>
      <c r="AG177" s="101"/>
      <c r="AH177" s="101"/>
      <c r="AI177" s="101"/>
    </row>
    <row r="178" spans="1:35" s="30" customFormat="1" ht="21" customHeight="1">
      <c r="A178" s="92">
        <v>327</v>
      </c>
      <c r="B178" s="188"/>
      <c r="C178" s="188"/>
      <c r="D178" s="101"/>
      <c r="E178" s="101"/>
      <c r="F178" s="100"/>
      <c r="G178" s="101"/>
      <c r="H178" s="100"/>
      <c r="I178" s="101"/>
      <c r="J178" s="100"/>
      <c r="K178" s="102"/>
      <c r="L178" s="102"/>
      <c r="M178" s="103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65"/>
      <c r="AB178" s="101"/>
      <c r="AC178" s="329"/>
      <c r="AD178" s="101"/>
      <c r="AE178" s="106"/>
      <c r="AF178" s="101"/>
      <c r="AG178" s="101"/>
      <c r="AH178" s="101"/>
      <c r="AI178" s="101"/>
    </row>
    <row r="179" spans="1:35" s="30" customFormat="1" ht="21" customHeight="1">
      <c r="A179" s="92">
        <v>328</v>
      </c>
      <c r="B179" s="188"/>
      <c r="C179" s="188"/>
      <c r="D179" s="101"/>
      <c r="E179" s="101"/>
      <c r="F179" s="100"/>
      <c r="G179" s="101"/>
      <c r="H179" s="100"/>
      <c r="I179" s="101"/>
      <c r="J179" s="100"/>
      <c r="K179" s="102"/>
      <c r="L179" s="102"/>
      <c r="M179" s="103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65"/>
      <c r="AB179" s="101"/>
      <c r="AC179" s="329"/>
      <c r="AD179" s="101"/>
      <c r="AE179" s="106"/>
      <c r="AF179" s="101"/>
      <c r="AG179" s="101"/>
      <c r="AH179" s="101"/>
      <c r="AI179" s="101"/>
    </row>
    <row r="180" spans="1:35" s="30" customFormat="1" ht="21" customHeight="1">
      <c r="A180" s="92">
        <v>329</v>
      </c>
      <c r="B180" s="188"/>
      <c r="C180" s="188"/>
      <c r="D180" s="101"/>
      <c r="E180" s="101"/>
      <c r="F180" s="100"/>
      <c r="G180" s="101"/>
      <c r="H180" s="100"/>
      <c r="I180" s="101"/>
      <c r="J180" s="100"/>
      <c r="K180" s="102"/>
      <c r="L180" s="102"/>
      <c r="M180" s="103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65"/>
      <c r="AB180" s="101"/>
      <c r="AC180" s="329"/>
      <c r="AD180" s="101"/>
      <c r="AE180" s="106"/>
      <c r="AF180" s="101"/>
      <c r="AG180" s="101"/>
      <c r="AH180" s="101"/>
      <c r="AI180" s="101"/>
    </row>
    <row r="181" spans="1:35" s="30" customFormat="1" ht="21" customHeight="1">
      <c r="A181" s="92">
        <v>330</v>
      </c>
      <c r="B181" s="188"/>
      <c r="C181" s="188"/>
      <c r="D181" s="101"/>
      <c r="E181" s="101"/>
      <c r="F181" s="100"/>
      <c r="G181" s="101"/>
      <c r="H181" s="100"/>
      <c r="I181" s="101"/>
      <c r="J181" s="100"/>
      <c r="K181" s="102"/>
      <c r="L181" s="102"/>
      <c r="M181" s="103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65"/>
      <c r="AB181" s="101"/>
      <c r="AC181" s="329"/>
      <c r="AD181" s="101"/>
      <c r="AE181" s="106"/>
      <c r="AF181" s="101"/>
      <c r="AG181" s="101"/>
      <c r="AH181" s="101"/>
      <c r="AI181" s="101"/>
    </row>
    <row r="182" spans="1:35" s="30" customFormat="1" ht="21" customHeight="1">
      <c r="A182" s="92">
        <v>331</v>
      </c>
      <c r="B182" s="188"/>
      <c r="C182" s="188"/>
      <c r="D182" s="101"/>
      <c r="E182" s="101"/>
      <c r="F182" s="100"/>
      <c r="G182" s="101"/>
      <c r="H182" s="100"/>
      <c r="I182" s="101"/>
      <c r="J182" s="100"/>
      <c r="K182" s="102"/>
      <c r="L182" s="102"/>
      <c r="M182" s="103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65"/>
      <c r="AB182" s="101"/>
      <c r="AC182" s="329"/>
      <c r="AD182" s="101"/>
      <c r="AE182" s="106"/>
      <c r="AF182" s="101"/>
      <c r="AG182" s="101"/>
      <c r="AH182" s="101"/>
      <c r="AI182" s="101"/>
    </row>
    <row r="183" spans="1:35" s="30" customFormat="1" ht="21" customHeight="1">
      <c r="A183" s="92">
        <v>332</v>
      </c>
      <c r="B183" s="188"/>
      <c r="C183" s="188"/>
      <c r="D183" s="101"/>
      <c r="E183" s="101"/>
      <c r="F183" s="100"/>
      <c r="G183" s="101"/>
      <c r="H183" s="100"/>
      <c r="I183" s="101"/>
      <c r="J183" s="100"/>
      <c r="K183" s="102"/>
      <c r="L183" s="102"/>
      <c r="M183" s="103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65"/>
      <c r="AB183" s="101"/>
      <c r="AC183" s="329"/>
      <c r="AD183" s="101"/>
      <c r="AE183" s="106"/>
      <c r="AF183" s="101"/>
      <c r="AG183" s="101"/>
      <c r="AH183" s="101"/>
      <c r="AI183" s="101"/>
    </row>
    <row r="184" spans="1:35" s="30" customFormat="1" ht="21" customHeight="1">
      <c r="A184" s="92">
        <v>333</v>
      </c>
      <c r="B184" s="188"/>
      <c r="C184" s="188"/>
      <c r="D184" s="101"/>
      <c r="E184" s="101"/>
      <c r="F184" s="100"/>
      <c r="G184" s="101"/>
      <c r="H184" s="100"/>
      <c r="I184" s="101"/>
      <c r="J184" s="100"/>
      <c r="K184" s="102"/>
      <c r="L184" s="102"/>
      <c r="M184" s="103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65"/>
      <c r="AB184" s="101"/>
      <c r="AC184" s="329"/>
      <c r="AD184" s="101"/>
      <c r="AE184" s="106"/>
      <c r="AF184" s="101"/>
      <c r="AG184" s="101"/>
      <c r="AH184" s="101"/>
      <c r="AI184" s="101"/>
    </row>
    <row r="185" spans="1:35" s="30" customFormat="1" ht="21" customHeight="1">
      <c r="A185" s="92">
        <v>334</v>
      </c>
      <c r="B185" s="188"/>
      <c r="C185" s="188"/>
      <c r="D185" s="101"/>
      <c r="E185" s="101"/>
      <c r="F185" s="100"/>
      <c r="G185" s="101"/>
      <c r="H185" s="100"/>
      <c r="I185" s="101"/>
      <c r="J185" s="100"/>
      <c r="K185" s="102"/>
      <c r="L185" s="102"/>
      <c r="M185" s="103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65"/>
      <c r="AB185" s="101"/>
      <c r="AC185" s="329"/>
      <c r="AD185" s="101"/>
      <c r="AE185" s="106"/>
      <c r="AF185" s="101"/>
      <c r="AG185" s="101"/>
      <c r="AH185" s="101"/>
      <c r="AI185" s="101"/>
    </row>
    <row r="186" spans="1:35" s="30" customFormat="1" ht="21" customHeight="1">
      <c r="A186" s="92">
        <v>335</v>
      </c>
      <c r="B186" s="188"/>
      <c r="C186" s="188"/>
      <c r="D186" s="101"/>
      <c r="E186" s="101"/>
      <c r="F186" s="100"/>
      <c r="G186" s="101"/>
      <c r="H186" s="100"/>
      <c r="I186" s="101"/>
      <c r="J186" s="100"/>
      <c r="K186" s="102"/>
      <c r="L186" s="102"/>
      <c r="M186" s="103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65"/>
      <c r="AB186" s="101"/>
      <c r="AC186" s="329"/>
      <c r="AD186" s="101"/>
      <c r="AE186" s="106"/>
      <c r="AF186" s="101"/>
      <c r="AG186" s="101"/>
      <c r="AH186" s="101"/>
      <c r="AI186" s="101"/>
    </row>
    <row r="187" spans="1:35" s="30" customFormat="1" ht="21" customHeight="1">
      <c r="A187" s="92">
        <v>336</v>
      </c>
      <c r="B187" s="188"/>
      <c r="C187" s="188"/>
      <c r="D187" s="101"/>
      <c r="E187" s="101"/>
      <c r="F187" s="100"/>
      <c r="G187" s="101"/>
      <c r="H187" s="100"/>
      <c r="I187" s="101"/>
      <c r="J187" s="100"/>
      <c r="K187" s="102"/>
      <c r="L187" s="102"/>
      <c r="M187" s="103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65"/>
      <c r="AB187" s="101"/>
      <c r="AC187" s="329"/>
      <c r="AD187" s="101"/>
      <c r="AE187" s="106"/>
      <c r="AF187" s="101"/>
      <c r="AG187" s="101"/>
      <c r="AH187" s="101"/>
      <c r="AI187" s="101"/>
    </row>
    <row r="188" spans="1:35" s="30" customFormat="1" ht="21" customHeight="1">
      <c r="A188" s="92">
        <v>337</v>
      </c>
      <c r="B188" s="188"/>
      <c r="C188" s="188"/>
      <c r="D188" s="101"/>
      <c r="E188" s="101"/>
      <c r="F188" s="100"/>
      <c r="G188" s="101"/>
      <c r="H188" s="100"/>
      <c r="I188" s="101"/>
      <c r="J188" s="100"/>
      <c r="K188" s="102"/>
      <c r="L188" s="102"/>
      <c r="M188" s="103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65"/>
      <c r="AB188" s="101"/>
      <c r="AC188" s="329"/>
      <c r="AD188" s="101"/>
      <c r="AE188" s="106"/>
      <c r="AF188" s="101"/>
      <c r="AG188" s="101"/>
      <c r="AH188" s="101"/>
      <c r="AI188" s="101"/>
    </row>
    <row r="189" spans="1:35" s="30" customFormat="1" ht="21" customHeight="1">
      <c r="A189" s="92">
        <v>338</v>
      </c>
      <c r="B189" s="188"/>
      <c r="C189" s="188"/>
      <c r="D189" s="101"/>
      <c r="E189" s="101"/>
      <c r="F189" s="100"/>
      <c r="G189" s="101"/>
      <c r="H189" s="100"/>
      <c r="I189" s="101"/>
      <c r="J189" s="100"/>
      <c r="K189" s="102"/>
      <c r="L189" s="102"/>
      <c r="M189" s="103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65"/>
      <c r="AB189" s="101"/>
      <c r="AC189" s="329"/>
      <c r="AD189" s="101"/>
      <c r="AE189" s="106"/>
      <c r="AF189" s="101"/>
      <c r="AG189" s="101"/>
      <c r="AH189" s="101"/>
      <c r="AI189" s="101"/>
    </row>
    <row r="190" spans="1:35" s="30" customFormat="1" ht="21" customHeight="1">
      <c r="A190" s="92">
        <v>339</v>
      </c>
      <c r="B190" s="188"/>
      <c r="C190" s="188"/>
      <c r="D190" s="101"/>
      <c r="E190" s="101"/>
      <c r="F190" s="100"/>
      <c r="G190" s="101"/>
      <c r="H190" s="100"/>
      <c r="I190" s="101"/>
      <c r="J190" s="100"/>
      <c r="K190" s="102"/>
      <c r="L190" s="102"/>
      <c r="M190" s="103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65"/>
      <c r="AB190" s="101"/>
      <c r="AC190" s="329"/>
      <c r="AD190" s="101"/>
      <c r="AE190" s="106"/>
      <c r="AF190" s="101"/>
      <c r="AG190" s="101"/>
      <c r="AH190" s="101"/>
      <c r="AI190" s="101"/>
    </row>
    <row r="191" spans="1:35" s="30" customFormat="1" ht="21" customHeight="1">
      <c r="A191" s="92">
        <v>340</v>
      </c>
      <c r="B191" s="188"/>
      <c r="C191" s="188"/>
      <c r="D191" s="101"/>
      <c r="E191" s="101"/>
      <c r="F191" s="100"/>
      <c r="G191" s="101"/>
      <c r="H191" s="100"/>
      <c r="I191" s="101"/>
      <c r="J191" s="100"/>
      <c r="K191" s="102"/>
      <c r="L191" s="102"/>
      <c r="M191" s="103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65"/>
      <c r="AB191" s="101"/>
      <c r="AC191" s="329"/>
      <c r="AD191" s="101"/>
      <c r="AE191" s="106"/>
      <c r="AF191" s="101"/>
      <c r="AG191" s="101"/>
      <c r="AH191" s="101"/>
      <c r="AI191" s="101"/>
    </row>
    <row r="192" spans="1:35" s="32" customFormat="1" ht="21" customHeight="1">
      <c r="A192" s="92">
        <v>341</v>
      </c>
      <c r="B192" s="264"/>
      <c r="C192" s="264"/>
      <c r="D192" s="116"/>
      <c r="E192" s="116"/>
      <c r="F192" s="117"/>
      <c r="G192" s="116"/>
      <c r="H192" s="117"/>
      <c r="I192" s="101"/>
      <c r="J192" s="117"/>
      <c r="K192" s="118"/>
      <c r="L192" s="118"/>
      <c r="M192" s="119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65"/>
      <c r="AB192" s="116"/>
      <c r="AC192" s="330"/>
      <c r="AD192" s="116"/>
      <c r="AE192" s="106"/>
      <c r="AF192" s="116"/>
      <c r="AG192" s="116"/>
      <c r="AH192" s="116"/>
      <c r="AI192" s="116"/>
    </row>
    <row r="193" spans="1:35" s="30" customFormat="1" ht="21" customHeight="1">
      <c r="A193" s="92">
        <v>342</v>
      </c>
      <c r="B193" s="188"/>
      <c r="C193" s="188"/>
      <c r="D193" s="101"/>
      <c r="E193" s="101"/>
      <c r="F193" s="100"/>
      <c r="G193" s="101"/>
      <c r="H193" s="100"/>
      <c r="I193" s="101"/>
      <c r="J193" s="100"/>
      <c r="K193" s="102"/>
      <c r="L193" s="102"/>
      <c r="M193" s="103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65"/>
      <c r="AB193" s="101"/>
      <c r="AC193" s="329"/>
      <c r="AD193" s="101"/>
      <c r="AE193" s="106"/>
      <c r="AF193" s="101"/>
      <c r="AG193" s="101"/>
      <c r="AH193" s="101"/>
      <c r="AI193" s="101"/>
    </row>
    <row r="194" spans="1:35" s="30" customFormat="1" ht="21" customHeight="1">
      <c r="A194" s="92">
        <v>343</v>
      </c>
      <c r="B194" s="188"/>
      <c r="C194" s="188"/>
      <c r="D194" s="101"/>
      <c r="E194" s="101"/>
      <c r="F194" s="100"/>
      <c r="G194" s="101"/>
      <c r="H194" s="100"/>
      <c r="I194" s="101"/>
      <c r="J194" s="100"/>
      <c r="K194" s="102"/>
      <c r="L194" s="102"/>
      <c r="M194" s="103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65"/>
      <c r="AB194" s="101"/>
      <c r="AC194" s="329"/>
      <c r="AD194" s="101"/>
      <c r="AE194" s="106"/>
      <c r="AF194" s="101"/>
      <c r="AG194" s="101"/>
      <c r="AH194" s="101"/>
      <c r="AI194" s="101"/>
    </row>
    <row r="195" spans="1:35" s="30" customFormat="1" ht="21" customHeight="1">
      <c r="A195" s="92">
        <v>344</v>
      </c>
      <c r="B195" s="188"/>
      <c r="C195" s="188"/>
      <c r="D195" s="101"/>
      <c r="E195" s="101"/>
      <c r="F195" s="100"/>
      <c r="G195" s="101"/>
      <c r="H195" s="100"/>
      <c r="I195" s="101"/>
      <c r="J195" s="100"/>
      <c r="K195" s="102"/>
      <c r="L195" s="102"/>
      <c r="M195" s="103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65"/>
      <c r="AB195" s="101"/>
      <c r="AC195" s="329"/>
      <c r="AD195" s="101"/>
      <c r="AE195" s="106"/>
      <c r="AF195" s="101"/>
      <c r="AG195" s="101"/>
      <c r="AH195" s="101"/>
      <c r="AI195" s="101"/>
    </row>
    <row r="196" spans="1:35" s="32" customFormat="1" ht="21" customHeight="1">
      <c r="A196" s="92">
        <v>345</v>
      </c>
      <c r="B196" s="264"/>
      <c r="C196" s="264"/>
      <c r="D196" s="116"/>
      <c r="E196" s="116"/>
      <c r="F196" s="117"/>
      <c r="G196" s="116"/>
      <c r="H196" s="117"/>
      <c r="I196" s="101"/>
      <c r="J196" s="117"/>
      <c r="K196" s="118"/>
      <c r="L196" s="118"/>
      <c r="M196" s="119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65"/>
      <c r="AB196" s="116"/>
      <c r="AC196" s="330"/>
      <c r="AD196" s="116"/>
      <c r="AE196" s="106"/>
      <c r="AF196" s="116"/>
      <c r="AG196" s="116"/>
      <c r="AH196" s="116"/>
      <c r="AI196" s="116"/>
    </row>
    <row r="197" spans="1:35" s="32" customFormat="1" ht="21" customHeight="1">
      <c r="A197" s="92">
        <v>346</v>
      </c>
      <c r="B197" s="264"/>
      <c r="C197" s="264"/>
      <c r="D197" s="116"/>
      <c r="E197" s="116"/>
      <c r="F197" s="117"/>
      <c r="G197" s="116"/>
      <c r="H197" s="117"/>
      <c r="I197" s="101"/>
      <c r="J197" s="117"/>
      <c r="K197" s="118"/>
      <c r="L197" s="118"/>
      <c r="M197" s="119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65"/>
      <c r="AB197" s="116"/>
      <c r="AC197" s="330"/>
      <c r="AD197" s="116"/>
      <c r="AE197" s="106"/>
      <c r="AF197" s="116"/>
      <c r="AG197" s="116"/>
      <c r="AH197" s="116"/>
      <c r="AI197" s="116"/>
    </row>
    <row r="198" spans="1:35" ht="21" customHeight="1">
      <c r="A198" s="92">
        <v>347</v>
      </c>
      <c r="B198" s="265"/>
      <c r="C198" s="265"/>
      <c r="D198" s="17"/>
      <c r="E198" s="17"/>
      <c r="G198" s="17"/>
      <c r="I198" s="160"/>
      <c r="M198" s="18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66"/>
      <c r="AB198" s="17"/>
      <c r="AC198" s="331"/>
      <c r="AD198" s="17"/>
      <c r="AE198" s="61"/>
      <c r="AF198" s="17"/>
      <c r="AG198" s="17"/>
      <c r="AH198" s="17"/>
      <c r="AI198" s="17"/>
    </row>
    <row r="199" spans="1:35" ht="21" customHeight="1">
      <c r="A199" s="92">
        <v>348</v>
      </c>
      <c r="B199" s="265"/>
      <c r="C199" s="265"/>
      <c r="D199" s="17"/>
      <c r="E199" s="17"/>
      <c r="G199" s="17"/>
      <c r="I199" s="160"/>
      <c r="M199" s="18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66"/>
      <c r="AB199" s="17"/>
      <c r="AC199" s="331"/>
      <c r="AD199" s="17"/>
      <c r="AE199" s="61"/>
      <c r="AF199" s="17"/>
      <c r="AG199" s="17"/>
      <c r="AH199" s="17"/>
      <c r="AI199" s="17"/>
    </row>
    <row r="200" spans="1:35" ht="21" customHeight="1">
      <c r="A200" s="92">
        <v>349</v>
      </c>
      <c r="B200" s="265"/>
      <c r="C200" s="265"/>
      <c r="D200" s="17"/>
      <c r="E200" s="17"/>
      <c r="G200" s="17"/>
      <c r="I200" s="160"/>
      <c r="M200" s="18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66"/>
      <c r="AB200" s="17"/>
      <c r="AC200" s="331"/>
      <c r="AD200" s="17"/>
      <c r="AE200" s="61"/>
      <c r="AF200" s="17"/>
      <c r="AG200" s="17"/>
      <c r="AH200" s="17"/>
      <c r="AI200" s="17"/>
    </row>
    <row r="201" spans="1:35" ht="21" customHeight="1">
      <c r="A201" s="92">
        <v>350</v>
      </c>
      <c r="B201" s="265"/>
      <c r="C201" s="265"/>
      <c r="D201" s="17"/>
      <c r="E201" s="17"/>
      <c r="G201" s="17"/>
      <c r="I201" s="160"/>
      <c r="M201" s="18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66"/>
      <c r="AB201" s="17"/>
      <c r="AC201" s="331"/>
      <c r="AD201" s="17"/>
      <c r="AE201" s="61"/>
      <c r="AF201" s="17"/>
      <c r="AG201" s="17"/>
      <c r="AH201" s="17"/>
      <c r="AI201" s="17"/>
    </row>
    <row r="202" spans="1:35" ht="21" customHeight="1">
      <c r="A202" s="92">
        <v>351</v>
      </c>
      <c r="B202" s="265"/>
      <c r="C202" s="265"/>
      <c r="D202" s="17"/>
      <c r="E202" s="17"/>
      <c r="G202" s="17"/>
      <c r="I202" s="160"/>
      <c r="M202" s="18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66"/>
      <c r="AB202" s="17"/>
      <c r="AC202" s="331"/>
      <c r="AD202" s="17"/>
      <c r="AE202" s="61"/>
      <c r="AF202" s="17"/>
      <c r="AG202" s="17"/>
      <c r="AH202" s="17"/>
      <c r="AI202" s="17"/>
    </row>
    <row r="203" spans="1:35" ht="21" customHeight="1">
      <c r="A203" s="92">
        <v>352</v>
      </c>
      <c r="B203" s="265"/>
      <c r="C203" s="265"/>
      <c r="D203" s="17"/>
      <c r="E203" s="17"/>
      <c r="G203" s="17"/>
      <c r="I203" s="160"/>
      <c r="M203" s="18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66"/>
      <c r="AB203" s="17"/>
      <c r="AC203" s="331"/>
      <c r="AD203" s="17"/>
      <c r="AE203" s="61"/>
      <c r="AF203" s="17"/>
      <c r="AG203" s="17"/>
      <c r="AH203" s="17"/>
      <c r="AI203" s="17"/>
    </row>
    <row r="204" spans="1:35" ht="21" customHeight="1">
      <c r="A204" s="92">
        <v>353</v>
      </c>
      <c r="B204" s="265"/>
      <c r="C204" s="265"/>
      <c r="D204" s="17"/>
      <c r="E204" s="17"/>
      <c r="G204" s="17"/>
      <c r="I204" s="160"/>
      <c r="M204" s="18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66"/>
      <c r="AB204" s="17"/>
      <c r="AC204" s="331"/>
      <c r="AD204" s="17"/>
      <c r="AE204" s="61"/>
      <c r="AF204" s="17"/>
      <c r="AG204" s="17"/>
      <c r="AH204" s="17"/>
      <c r="AI204" s="17"/>
    </row>
    <row r="205" spans="1:35" ht="21" customHeight="1">
      <c r="A205" s="17"/>
      <c r="B205" s="265"/>
      <c r="C205" s="265"/>
      <c r="D205" s="17"/>
      <c r="E205" s="17"/>
      <c r="G205" s="17"/>
      <c r="I205" s="160"/>
      <c r="M205" s="18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66"/>
      <c r="AB205" s="17"/>
      <c r="AC205" s="331"/>
      <c r="AD205" s="17"/>
      <c r="AE205" s="61"/>
      <c r="AF205" s="17"/>
      <c r="AG205" s="17"/>
      <c r="AH205" s="17"/>
      <c r="AI205" s="17"/>
    </row>
    <row r="206" spans="1:35" ht="21" customHeight="1">
      <c r="A206" s="17"/>
      <c r="B206" s="265"/>
      <c r="C206" s="265"/>
      <c r="D206" s="17"/>
      <c r="E206" s="17"/>
      <c r="G206" s="17"/>
      <c r="I206" s="160"/>
      <c r="M206" s="18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66"/>
      <c r="AB206" s="17"/>
      <c r="AC206" s="331"/>
      <c r="AD206" s="17"/>
      <c r="AE206" s="61"/>
      <c r="AF206" s="17"/>
      <c r="AG206" s="17"/>
      <c r="AH206" s="17"/>
      <c r="AI206" s="17"/>
    </row>
    <row r="207" spans="1:35" ht="21" customHeight="1">
      <c r="A207" s="17"/>
      <c r="B207" s="265"/>
      <c r="C207" s="265"/>
      <c r="D207" s="17"/>
      <c r="E207" s="17"/>
      <c r="G207" s="17"/>
      <c r="I207" s="160"/>
      <c r="M207" s="18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66"/>
      <c r="AB207" s="17"/>
      <c r="AC207" s="331"/>
      <c r="AD207" s="17"/>
      <c r="AE207" s="61"/>
      <c r="AF207" s="17"/>
      <c r="AG207" s="17"/>
      <c r="AH207" s="17"/>
      <c r="AI207" s="17"/>
    </row>
    <row r="208" spans="1:35" ht="21" customHeight="1">
      <c r="A208" s="17"/>
      <c r="B208" s="265"/>
      <c r="C208" s="265"/>
      <c r="D208" s="17"/>
      <c r="E208" s="17"/>
      <c r="G208" s="17"/>
      <c r="I208" s="160"/>
      <c r="M208" s="18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66"/>
      <c r="AB208" s="17"/>
      <c r="AC208" s="331"/>
      <c r="AD208" s="17"/>
      <c r="AE208" s="61"/>
      <c r="AF208" s="17"/>
      <c r="AG208" s="17"/>
      <c r="AH208" s="17"/>
      <c r="AI208" s="17"/>
    </row>
    <row r="209" spans="1:35" ht="21" customHeight="1">
      <c r="A209" s="17"/>
      <c r="B209" s="265"/>
      <c r="C209" s="265"/>
      <c r="D209" s="17"/>
      <c r="E209" s="17"/>
      <c r="G209" s="17"/>
      <c r="I209" s="160"/>
      <c r="M209" s="18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66"/>
      <c r="AB209" s="17"/>
      <c r="AC209" s="331"/>
      <c r="AD209" s="17"/>
      <c r="AE209" s="61"/>
      <c r="AF209" s="17"/>
      <c r="AG209" s="17"/>
      <c r="AH209" s="17"/>
      <c r="AI209" s="17"/>
    </row>
    <row r="210" spans="1:35" ht="21" customHeight="1">
      <c r="A210" s="17"/>
      <c r="B210" s="265"/>
      <c r="C210" s="265"/>
      <c r="D210" s="17"/>
      <c r="E210" s="17"/>
      <c r="G210" s="17"/>
      <c r="I210" s="160"/>
      <c r="M210" s="18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66"/>
      <c r="AB210" s="17"/>
      <c r="AC210" s="331"/>
      <c r="AD210" s="17"/>
      <c r="AE210" s="61"/>
      <c r="AF210" s="17"/>
      <c r="AG210" s="17"/>
      <c r="AH210" s="17"/>
      <c r="AI210" s="17"/>
    </row>
    <row r="211" spans="1:35" ht="21" customHeight="1">
      <c r="A211" s="17"/>
      <c r="B211" s="265"/>
      <c r="C211" s="265"/>
      <c r="D211" s="17"/>
      <c r="E211" s="17"/>
      <c r="G211" s="17"/>
      <c r="I211" s="160"/>
      <c r="M211" s="18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66"/>
      <c r="AB211" s="17"/>
      <c r="AC211" s="331"/>
      <c r="AD211" s="17"/>
      <c r="AE211" s="61"/>
      <c r="AF211" s="17"/>
      <c r="AG211" s="17"/>
      <c r="AH211" s="17"/>
      <c r="AI211" s="17"/>
    </row>
    <row r="212" spans="1:35" ht="21" customHeight="1">
      <c r="A212" s="17"/>
      <c r="B212" s="265"/>
      <c r="C212" s="265"/>
      <c r="D212" s="17"/>
      <c r="E212" s="17"/>
      <c r="G212" s="17"/>
      <c r="I212" s="160"/>
      <c r="M212" s="18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66"/>
      <c r="AB212" s="17"/>
      <c r="AC212" s="331"/>
      <c r="AD212" s="17"/>
      <c r="AE212" s="61"/>
      <c r="AF212" s="17"/>
      <c r="AG212" s="17"/>
      <c r="AH212" s="17"/>
      <c r="AI212" s="17"/>
    </row>
    <row r="213" spans="1:35" ht="21" customHeight="1">
      <c r="A213" s="17"/>
      <c r="B213" s="265"/>
      <c r="C213" s="265"/>
      <c r="D213" s="17"/>
      <c r="E213" s="17"/>
      <c r="G213" s="17"/>
      <c r="I213" s="160"/>
      <c r="M213" s="18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66"/>
      <c r="AB213" s="17"/>
      <c r="AC213" s="331"/>
      <c r="AD213" s="17"/>
      <c r="AE213" s="61"/>
      <c r="AF213" s="17"/>
      <c r="AG213" s="17"/>
      <c r="AH213" s="17"/>
      <c r="AI213" s="17"/>
    </row>
    <row r="214" spans="1:35" ht="21" customHeight="1">
      <c r="A214" s="17"/>
      <c r="B214" s="265"/>
      <c r="C214" s="265"/>
      <c r="D214" s="17"/>
      <c r="E214" s="17"/>
      <c r="G214" s="17"/>
      <c r="I214" s="160"/>
      <c r="M214" s="18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66"/>
      <c r="AB214" s="17"/>
      <c r="AC214" s="331"/>
      <c r="AD214" s="17"/>
      <c r="AE214" s="61"/>
      <c r="AF214" s="17"/>
      <c r="AG214" s="17"/>
      <c r="AH214" s="17"/>
      <c r="AI214" s="17"/>
    </row>
    <row r="215" spans="1:35" ht="21" customHeight="1">
      <c r="A215" s="17"/>
      <c r="B215" s="265"/>
      <c r="C215" s="265"/>
      <c r="D215" s="17"/>
      <c r="E215" s="17"/>
      <c r="G215" s="17"/>
      <c r="I215" s="160"/>
      <c r="M215" s="18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66"/>
      <c r="AB215" s="17"/>
      <c r="AC215" s="331"/>
      <c r="AD215" s="17"/>
      <c r="AE215" s="61"/>
      <c r="AF215" s="17"/>
      <c r="AG215" s="17"/>
      <c r="AH215" s="17"/>
      <c r="AI215" s="17"/>
    </row>
    <row r="216" spans="1:35" ht="21" customHeight="1">
      <c r="A216" s="17"/>
      <c r="B216" s="265"/>
      <c r="C216" s="265"/>
      <c r="D216" s="17"/>
      <c r="E216" s="17"/>
      <c r="G216" s="17"/>
      <c r="I216" s="160"/>
      <c r="M216" s="18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66"/>
      <c r="AB216" s="17"/>
      <c r="AC216" s="331"/>
      <c r="AD216" s="17"/>
      <c r="AE216" s="61"/>
      <c r="AF216" s="17"/>
      <c r="AG216" s="17"/>
      <c r="AH216" s="17"/>
      <c r="AI216" s="17"/>
    </row>
    <row r="217" spans="1:35" ht="21" customHeight="1">
      <c r="A217" s="17"/>
      <c r="B217" s="265"/>
      <c r="C217" s="265"/>
      <c r="D217" s="17"/>
      <c r="E217" s="17"/>
      <c r="G217" s="17"/>
      <c r="I217" s="160"/>
      <c r="M217" s="18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66"/>
      <c r="AB217" s="17"/>
      <c r="AC217" s="331"/>
      <c r="AD217" s="17"/>
      <c r="AE217" s="61"/>
      <c r="AF217" s="17"/>
      <c r="AG217" s="17"/>
      <c r="AH217" s="17"/>
      <c r="AI217" s="17"/>
    </row>
    <row r="218" spans="1:35" ht="21" customHeight="1">
      <c r="A218" s="17"/>
      <c r="B218" s="265"/>
      <c r="C218" s="265"/>
      <c r="D218" s="17"/>
      <c r="E218" s="17"/>
      <c r="G218" s="17"/>
      <c r="I218" s="160"/>
      <c r="M218" s="18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66"/>
      <c r="AB218" s="17"/>
      <c r="AC218" s="331"/>
      <c r="AD218" s="17"/>
      <c r="AE218" s="61"/>
      <c r="AF218" s="17"/>
      <c r="AG218" s="17"/>
      <c r="AH218" s="17"/>
      <c r="AI218" s="17"/>
    </row>
    <row r="219" spans="1:35" ht="21" customHeight="1">
      <c r="A219" s="17"/>
      <c r="B219" s="265"/>
      <c r="C219" s="265"/>
      <c r="D219" s="17"/>
      <c r="E219" s="17"/>
      <c r="G219" s="17"/>
      <c r="I219" s="160"/>
      <c r="M219" s="18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66"/>
      <c r="AB219" s="17"/>
      <c r="AC219" s="331"/>
      <c r="AD219" s="17"/>
      <c r="AE219" s="61"/>
      <c r="AF219" s="17"/>
      <c r="AG219" s="17"/>
      <c r="AH219" s="17"/>
      <c r="AI219" s="17"/>
    </row>
    <row r="220" spans="1:35" ht="21" customHeight="1">
      <c r="A220" s="17"/>
      <c r="B220" s="265"/>
      <c r="C220" s="265"/>
      <c r="D220" s="17"/>
      <c r="E220" s="17"/>
      <c r="G220" s="17"/>
      <c r="I220" s="160"/>
      <c r="M220" s="18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66"/>
      <c r="AB220" s="17"/>
      <c r="AC220" s="331"/>
      <c r="AD220" s="17"/>
      <c r="AE220" s="61"/>
      <c r="AF220" s="17"/>
      <c r="AG220" s="17"/>
      <c r="AH220" s="17"/>
      <c r="AI220" s="17"/>
    </row>
    <row r="221" spans="1:35" ht="21" customHeight="1">
      <c r="A221" s="17"/>
      <c r="B221" s="265"/>
      <c r="C221" s="265"/>
      <c r="D221" s="17"/>
      <c r="E221" s="17"/>
      <c r="G221" s="17"/>
      <c r="I221" s="160"/>
      <c r="M221" s="18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66"/>
      <c r="AB221" s="17"/>
      <c r="AC221" s="331"/>
      <c r="AD221" s="17"/>
      <c r="AE221" s="61"/>
      <c r="AF221" s="17"/>
      <c r="AG221" s="17"/>
      <c r="AH221" s="17"/>
      <c r="AI221" s="17"/>
    </row>
    <row r="222" spans="1:35" ht="21" customHeight="1">
      <c r="A222" s="17"/>
      <c r="B222" s="265"/>
      <c r="C222" s="265"/>
      <c r="D222" s="17"/>
      <c r="E222" s="17"/>
      <c r="G222" s="17"/>
      <c r="I222" s="160"/>
      <c r="M222" s="18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66"/>
      <c r="AB222" s="17"/>
      <c r="AC222" s="331"/>
      <c r="AD222" s="17"/>
      <c r="AE222" s="61"/>
      <c r="AF222" s="17"/>
      <c r="AG222" s="17"/>
      <c r="AH222" s="17"/>
      <c r="AI222" s="17"/>
    </row>
    <row r="223" spans="1:35" ht="21" customHeight="1">
      <c r="A223" s="17"/>
      <c r="B223" s="265"/>
      <c r="C223" s="265"/>
      <c r="D223" s="17"/>
      <c r="E223" s="17"/>
      <c r="G223" s="17"/>
      <c r="I223" s="160"/>
      <c r="M223" s="18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66"/>
      <c r="AB223" s="17"/>
      <c r="AC223" s="331"/>
      <c r="AD223" s="17"/>
      <c r="AE223" s="61"/>
      <c r="AF223" s="17"/>
      <c r="AG223" s="17"/>
      <c r="AH223" s="17"/>
      <c r="AI223" s="17"/>
    </row>
    <row r="224" spans="1:35" ht="21" customHeight="1">
      <c r="A224" s="17"/>
      <c r="B224" s="265"/>
      <c r="C224" s="265"/>
      <c r="D224" s="17"/>
      <c r="E224" s="17"/>
      <c r="G224" s="17"/>
      <c r="I224" s="160"/>
      <c r="M224" s="18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66"/>
      <c r="AB224" s="17"/>
      <c r="AC224" s="331"/>
      <c r="AD224" s="17"/>
      <c r="AE224" s="61"/>
      <c r="AF224" s="17"/>
      <c r="AG224" s="17"/>
      <c r="AH224" s="17"/>
      <c r="AI224" s="17"/>
    </row>
    <row r="225" spans="1:35" ht="21" customHeight="1">
      <c r="A225" s="17"/>
      <c r="B225" s="265"/>
      <c r="C225" s="265"/>
      <c r="D225" s="17"/>
      <c r="E225" s="17"/>
      <c r="G225" s="17"/>
      <c r="I225" s="160"/>
      <c r="M225" s="18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66"/>
      <c r="AB225" s="17"/>
      <c r="AC225" s="331"/>
      <c r="AD225" s="17"/>
      <c r="AE225" s="61"/>
      <c r="AF225" s="17"/>
      <c r="AG225" s="17"/>
      <c r="AH225" s="17"/>
      <c r="AI225" s="17"/>
    </row>
    <row r="226" spans="1:35" ht="21" customHeight="1">
      <c r="A226" s="17"/>
      <c r="B226" s="265"/>
      <c r="C226" s="265"/>
      <c r="D226" s="17"/>
      <c r="E226" s="17"/>
      <c r="G226" s="17"/>
      <c r="I226" s="160"/>
      <c r="M226" s="18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66"/>
      <c r="AB226" s="17"/>
      <c r="AC226" s="331"/>
      <c r="AD226" s="17"/>
      <c r="AE226" s="61"/>
      <c r="AF226" s="17"/>
      <c r="AG226" s="17"/>
      <c r="AH226" s="17"/>
      <c r="AI226" s="17"/>
    </row>
  </sheetData>
  <sheetProtection formatCells="0" formatColumns="0" formatRows="0" insertColumns="0" insertRows="0" insertHyperlinks="0" deleteColumns="0" deleteRows="0" sort="0" autoFilter="0" pivotTables="0"/>
  <autoFilter ref="C1:C226"/>
  <sortState ref="A2:AL377">
    <sortCondition ref="D1"/>
  </sortState>
  <phoneticPr fontId="3" type="noConversion"/>
  <pageMargins left="0" right="0" top="0" bottom="0" header="0.51181102362204722" footer="0.51181102362204722"/>
  <pageSetup paperSize="1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143"/>
  <sheetViews>
    <sheetView rightToLeft="1" view="pageBreakPreview" zoomScale="90" zoomScaleNormal="80" zoomScaleSheetLayoutView="90" workbookViewId="0">
      <selection activeCell="E12" sqref="E12:H12"/>
    </sheetView>
  </sheetViews>
  <sheetFormatPr defaultRowHeight="12.75"/>
  <cols>
    <col min="1" max="1" width="2.42578125" style="477" customWidth="1"/>
    <col min="2" max="2" width="29.5703125" customWidth="1"/>
    <col min="3" max="3" width="2.85546875" customWidth="1"/>
    <col min="4" max="4" width="23" customWidth="1"/>
    <col min="5" max="5" width="26" customWidth="1"/>
    <col min="6" max="6" width="15.7109375" customWidth="1"/>
    <col min="7" max="7" width="1.7109375" hidden="1" customWidth="1"/>
    <col min="8" max="8" width="22.85546875" customWidth="1"/>
    <col min="9" max="9" width="2.140625" customWidth="1"/>
    <col min="10" max="10" width="15.7109375" customWidth="1"/>
    <col min="11" max="11" width="8.7109375" customWidth="1"/>
    <col min="12" max="12" width="8.5703125" customWidth="1"/>
  </cols>
  <sheetData>
    <row r="1" spans="2:33" ht="40.5">
      <c r="B1" s="785"/>
      <c r="C1" s="785"/>
      <c r="D1" s="786" t="s">
        <v>460</v>
      </c>
      <c r="E1" s="787"/>
      <c r="F1" s="787"/>
      <c r="G1" s="787"/>
      <c r="H1" s="787"/>
      <c r="I1" s="787"/>
      <c r="J1" s="787"/>
      <c r="K1" s="787"/>
      <c r="L1" s="78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</row>
    <row r="2" spans="2:33" ht="24">
      <c r="B2" s="785"/>
      <c r="C2" s="785"/>
      <c r="D2" s="788" t="s">
        <v>389</v>
      </c>
      <c r="E2" s="788"/>
      <c r="F2" s="788"/>
      <c r="G2" s="788"/>
      <c r="H2" s="788"/>
      <c r="I2" s="788"/>
      <c r="J2" s="788"/>
      <c r="K2" s="788"/>
      <c r="L2" s="788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</row>
    <row r="3" spans="2:33" ht="27.75" customHeight="1" thickBot="1">
      <c r="B3" s="789" t="s">
        <v>200</v>
      </c>
      <c r="C3" s="789"/>
      <c r="D3" s="789"/>
      <c r="E3" s="789"/>
      <c r="F3" s="789"/>
      <c r="G3" s="789"/>
      <c r="H3" s="789"/>
      <c r="I3" s="789"/>
      <c r="J3" s="789"/>
      <c r="K3" s="789"/>
      <c r="L3" s="789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477"/>
      <c r="AE3" s="477"/>
      <c r="AF3" s="477"/>
      <c r="AG3" s="477"/>
    </row>
    <row r="4" spans="2:33" ht="26.25" customHeight="1" thickTop="1">
      <c r="B4" s="790" t="s">
        <v>201</v>
      </c>
      <c r="C4" s="761" t="s">
        <v>312</v>
      </c>
      <c r="D4" s="664"/>
      <c r="E4" s="200" t="str">
        <f>INDEX('بانك اطلاعاتي'!C:C,MATCH(K8,'بانك اطلاعاتي'!D:D,0),0)</f>
        <v>آزادیخواه</v>
      </c>
      <c r="F4" s="663" t="s">
        <v>313</v>
      </c>
      <c r="G4" s="664"/>
      <c r="H4" s="200" t="str">
        <f>INDEX('بانك اطلاعاتي'!B:B,MATCH(K8,'بانك اطلاعاتي'!D:D,0),0)</f>
        <v>خلیل</v>
      </c>
      <c r="I4" s="663" t="s">
        <v>314</v>
      </c>
      <c r="J4" s="664"/>
      <c r="K4" s="665">
        <f>INDEX('بانك اطلاعاتي'!G:G,MATCH(K8,'بانك اطلاعاتي'!D:D,0),0)</f>
        <v>8952</v>
      </c>
      <c r="L4" s="666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7"/>
      <c r="AG4" s="477"/>
    </row>
    <row r="5" spans="2:33" ht="25.5" customHeight="1">
      <c r="B5" s="791"/>
      <c r="C5" s="793" t="s">
        <v>315</v>
      </c>
      <c r="D5" s="794"/>
      <c r="E5" s="199" t="str">
        <f>INDEX('بانك اطلاعاتي'!H:H,MATCH(K8,'بانك اطلاعاتي'!D:D,0),0)</f>
        <v>علی اصغر</v>
      </c>
      <c r="F5" s="667" t="s">
        <v>268</v>
      </c>
      <c r="G5" s="668"/>
      <c r="H5" s="217">
        <f>INDEX('بانك اطلاعاتي'!I:I,MATCH(K8,'بانك اطلاعاتي'!D:D,0),0)</f>
        <v>4315203126</v>
      </c>
      <c r="I5" s="667" t="s">
        <v>316</v>
      </c>
      <c r="J5" s="668"/>
      <c r="K5" s="669" t="str">
        <f>INDEX('بانك اطلاعاتي'!E:E,MATCH(K8,'بانك اطلاعاتي'!D:D,0),0)</f>
        <v>1366/01/16</v>
      </c>
      <c r="L5" s="670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</row>
    <row r="6" spans="2:33" ht="30.75" customHeight="1" thickBot="1">
      <c r="B6" s="791"/>
      <c r="C6" s="702" t="s">
        <v>317</v>
      </c>
      <c r="D6" s="668"/>
      <c r="E6" s="203" t="str">
        <f>INDEX('بانك اطلاعاتي'!F:F,MATCH(K8,'بانك اطلاعاتي'!D:D,0),0)</f>
        <v>قزوین</v>
      </c>
      <c r="F6" s="218" t="s">
        <v>318</v>
      </c>
      <c r="G6" s="198"/>
      <c r="H6" s="201" t="str">
        <f>INDEX('بانك اطلاعاتي'!L:L,MATCH(K8,'بانك اطلاعاتي'!D:D,0),0)</f>
        <v>متاهل</v>
      </c>
      <c r="I6" s="667" t="s">
        <v>319</v>
      </c>
      <c r="J6" s="668"/>
      <c r="K6" s="210">
        <f>INDEX('بانك اطلاعاتي'!K:K,MATCH(K8,'بانك اطلاعاتي'!D:D,0),0)</f>
        <v>0</v>
      </c>
      <c r="L6" s="219" t="s">
        <v>202</v>
      </c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7"/>
      <c r="AE6" s="477"/>
      <c r="AF6" s="477"/>
      <c r="AG6" s="477"/>
    </row>
    <row r="7" spans="2:33" ht="27.75" customHeight="1">
      <c r="B7" s="791"/>
      <c r="C7" s="702" t="s">
        <v>376</v>
      </c>
      <c r="D7" s="668"/>
      <c r="E7" s="211" t="str">
        <f>INDEX('بانك اطلاعاتي'!J:J,MATCH(K8,'بانك اطلاعاتي'!D:D,0),0)</f>
        <v>پایان خدمت</v>
      </c>
      <c r="F7" s="802" t="s">
        <v>320</v>
      </c>
      <c r="G7" s="794"/>
      <c r="H7" s="794"/>
      <c r="I7" s="669">
        <f>INDEX('بانك اطلاعاتي'!Y:Y,MATCH(K8,'بانك اطلاعاتي'!D:D,0),0)</f>
        <v>25253236</v>
      </c>
      <c r="J7" s="669"/>
      <c r="K7" s="669"/>
      <c r="L7" s="670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  <c r="AE7" s="477"/>
      <c r="AF7" s="477"/>
      <c r="AG7" s="477"/>
    </row>
    <row r="8" spans="2:33" ht="18.75" customHeight="1">
      <c r="B8" s="791"/>
      <c r="C8" s="751" t="s">
        <v>377</v>
      </c>
      <c r="D8" s="752"/>
      <c r="E8" s="803" t="str">
        <f>INDEX('بانك اطلاعاتي'!Q:Q,MATCH(K8,'بانك اطلاعاتي'!D:D,0),0)</f>
        <v>فوق دیپلم</v>
      </c>
      <c r="F8" s="795" t="s">
        <v>378</v>
      </c>
      <c r="G8" s="259"/>
      <c r="H8" s="805" t="str">
        <f>INDEX('بانك اطلاعاتي'!R:R,MATCH(K8,'بانك اطلاعاتي'!D:D,0),0)</f>
        <v>حسابداری</v>
      </c>
      <c r="I8" s="795" t="s">
        <v>321</v>
      </c>
      <c r="J8" s="796"/>
      <c r="K8" s="798">
        <v>111</v>
      </c>
      <c r="L8" s="799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  <c r="AE8" s="477"/>
      <c r="AF8" s="477"/>
      <c r="AG8" s="477"/>
    </row>
    <row r="9" spans="2:33" ht="14.25" customHeight="1">
      <c r="B9" s="791"/>
      <c r="C9" s="793"/>
      <c r="D9" s="794"/>
      <c r="E9" s="804"/>
      <c r="F9" s="797"/>
      <c r="G9" s="260"/>
      <c r="H9" s="806"/>
      <c r="I9" s="797"/>
      <c r="J9" s="736"/>
      <c r="K9" s="800"/>
      <c r="L9" s="801"/>
      <c r="N9" s="477"/>
      <c r="O9" s="477"/>
      <c r="P9" s="477"/>
      <c r="Q9" s="477"/>
      <c r="R9" s="477"/>
      <c r="S9" s="477"/>
      <c r="T9" s="477"/>
      <c r="U9" s="477"/>
      <c r="V9" s="477"/>
      <c r="W9" s="477"/>
      <c r="X9" s="477"/>
      <c r="Y9" s="477"/>
      <c r="Z9" s="477"/>
      <c r="AA9" s="477"/>
      <c r="AB9" s="477"/>
      <c r="AC9" s="477"/>
      <c r="AD9" s="477"/>
      <c r="AE9" s="477"/>
      <c r="AF9" s="477"/>
      <c r="AG9" s="477"/>
    </row>
    <row r="10" spans="2:33" ht="27.75" customHeight="1" thickBot="1">
      <c r="B10" s="792"/>
      <c r="C10" s="751" t="s">
        <v>309</v>
      </c>
      <c r="D10" s="752"/>
      <c r="E10" s="807" t="s">
        <v>387</v>
      </c>
      <c r="F10" s="808"/>
      <c r="G10" s="202"/>
      <c r="H10" s="270" t="s">
        <v>308</v>
      </c>
      <c r="I10" s="669" t="str">
        <f>INDEX('بانك اطلاعاتي'!M:M,MATCH(K8,'بانك اطلاعاتي'!D:D,0),0)</f>
        <v>92/09/12</v>
      </c>
      <c r="J10" s="669"/>
      <c r="K10" s="669"/>
      <c r="L10" s="670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</row>
    <row r="11" spans="2:33" ht="33" customHeight="1" thickTop="1" thickBot="1">
      <c r="B11" s="209" t="s">
        <v>203</v>
      </c>
      <c r="C11" s="759" t="s">
        <v>322</v>
      </c>
      <c r="D11" s="760"/>
      <c r="E11" s="326" t="str">
        <f>INDEX('بانك اطلاعاتي'!P:P,MATCH(K8,'بانك اطلاعاتي'!D:D,0),0)</f>
        <v>کارمند</v>
      </c>
      <c r="F11" s="771" t="s">
        <v>230</v>
      </c>
      <c r="G11" s="772"/>
      <c r="H11" s="272">
        <f>INDEX('بانك اطلاعاتي'!S:S,MATCH(K8,'بانك اطلاعاتي'!D:D,0),0)</f>
        <v>9102415201</v>
      </c>
      <c r="I11" s="782" t="s">
        <v>231</v>
      </c>
      <c r="J11" s="742"/>
      <c r="K11" s="769">
        <f>INDEX('بانك اطلاعاتي'!V:V,MATCH(K8,'بانك اطلاعاتي'!D:D,0),0)</f>
        <v>0</v>
      </c>
      <c r="L11" s="770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  <c r="Z11" s="477"/>
      <c r="AA11" s="477"/>
      <c r="AB11" s="477"/>
      <c r="AC11" s="477"/>
      <c r="AD11" s="477"/>
      <c r="AE11" s="477"/>
      <c r="AF11" s="477"/>
      <c r="AG11" s="477"/>
    </row>
    <row r="12" spans="2:33" ht="27" customHeight="1" thickTop="1">
      <c r="B12" s="748" t="s">
        <v>335</v>
      </c>
      <c r="C12" s="761" t="s">
        <v>323</v>
      </c>
      <c r="D12" s="664"/>
      <c r="E12" s="665"/>
      <c r="F12" s="665"/>
      <c r="G12" s="665"/>
      <c r="H12" s="665"/>
      <c r="I12" s="783" t="s">
        <v>310</v>
      </c>
      <c r="J12" s="784"/>
      <c r="K12" s="665">
        <f>INDEX('بانك اطلاعاتي'!U:U,MATCH(K8,'بانك اطلاعاتي'!D:D,0),0)</f>
        <v>0</v>
      </c>
      <c r="L12" s="666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/>
      <c r="AC12" s="477"/>
      <c r="AD12" s="477"/>
      <c r="AE12" s="477"/>
      <c r="AF12" s="477"/>
      <c r="AG12" s="477"/>
    </row>
    <row r="13" spans="2:33" ht="17.25" customHeight="1">
      <c r="B13" s="749"/>
      <c r="C13" s="751" t="s">
        <v>324</v>
      </c>
      <c r="D13" s="752"/>
      <c r="E13" s="755"/>
      <c r="F13" s="755"/>
      <c r="G13" s="755"/>
      <c r="H13" s="755"/>
      <c r="I13" s="755"/>
      <c r="J13" s="755"/>
      <c r="K13" s="755"/>
      <c r="L13" s="756"/>
      <c r="N13" s="477"/>
      <c r="O13" s="477"/>
      <c r="P13" s="477"/>
      <c r="Q13" s="477"/>
      <c r="R13" s="477"/>
      <c r="S13" s="47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  <c r="AE13" s="477"/>
      <c r="AF13" s="477"/>
      <c r="AG13" s="477"/>
    </row>
    <row r="14" spans="2:33" ht="13.5" customHeight="1" thickBot="1">
      <c r="B14" s="750"/>
      <c r="C14" s="753"/>
      <c r="D14" s="754"/>
      <c r="E14" s="757"/>
      <c r="F14" s="757"/>
      <c r="G14" s="757"/>
      <c r="H14" s="757"/>
      <c r="I14" s="757"/>
      <c r="J14" s="757"/>
      <c r="K14" s="757"/>
      <c r="L14" s="758"/>
      <c r="N14" s="477"/>
      <c r="O14" s="477"/>
      <c r="P14" s="477"/>
      <c r="Q14" s="477"/>
      <c r="R14" s="477"/>
      <c r="S14" s="477"/>
      <c r="T14" s="477"/>
      <c r="U14" s="477"/>
      <c r="V14" s="477"/>
      <c r="W14" s="477"/>
      <c r="X14" s="477"/>
      <c r="Y14" s="477"/>
      <c r="Z14" s="477"/>
      <c r="AA14" s="477"/>
      <c r="AB14" s="477"/>
      <c r="AC14" s="477"/>
      <c r="AD14" s="477"/>
      <c r="AE14" s="477"/>
      <c r="AF14" s="477"/>
      <c r="AG14" s="477"/>
    </row>
    <row r="15" spans="2:33" ht="37.5" customHeight="1" thickTop="1" thickBot="1">
      <c r="B15" s="222" t="s">
        <v>204</v>
      </c>
      <c r="C15" s="765" t="s">
        <v>325</v>
      </c>
      <c r="D15" s="766"/>
      <c r="E15" s="206" t="str">
        <f>INDEX('بانك اطلاعاتي'!AI:AI,MATCH(K8,'بانك اطلاعاتي'!D:D,0),0)</f>
        <v>1395/01/01</v>
      </c>
      <c r="F15" s="221" t="s">
        <v>228</v>
      </c>
      <c r="G15" s="204"/>
      <c r="H15" s="206" t="str">
        <f>INDEX('بانك اطلاعاتي'!AJ:AJ,MATCH(K8,'بانك اطلاعاتي'!D:D,0),0)</f>
        <v>1395/01/31</v>
      </c>
      <c r="I15" s="767" t="s">
        <v>229</v>
      </c>
      <c r="J15" s="768"/>
      <c r="K15" s="205">
        <f>INDEX('بانك اطلاعاتي'!AK:AK,MATCH(K8,'بانك اطلاعاتي'!D:D,0),0)</f>
        <v>1</v>
      </c>
      <c r="L15" s="220" t="str">
        <f>INDEX('بانك اطلاعاتي'!AL:AL,MATCH(K8,'بانك اطلاعاتي'!D:D,0),0)</f>
        <v>ماه</v>
      </c>
      <c r="N15" s="477"/>
      <c r="O15" s="477"/>
      <c r="P15" s="477"/>
      <c r="Q15" s="477"/>
      <c r="R15" s="477"/>
      <c r="S15" s="477"/>
      <c r="T15" s="477"/>
      <c r="U15" s="477"/>
      <c r="V15" s="477"/>
      <c r="W15" s="477"/>
      <c r="X15" s="477"/>
      <c r="Y15" s="477"/>
      <c r="Z15" s="477"/>
      <c r="AA15" s="477"/>
      <c r="AB15" s="477"/>
      <c r="AC15" s="477"/>
      <c r="AD15" s="477"/>
      <c r="AE15" s="477"/>
      <c r="AF15" s="477"/>
      <c r="AG15" s="477"/>
    </row>
    <row r="16" spans="2:33" ht="25.5" customHeight="1" thickTop="1">
      <c r="B16" s="748" t="s">
        <v>307</v>
      </c>
      <c r="C16" s="761" t="s">
        <v>326</v>
      </c>
      <c r="D16" s="664"/>
      <c r="E16" s="762" t="s">
        <v>330</v>
      </c>
      <c r="F16" s="762"/>
      <c r="G16" s="208"/>
      <c r="H16" s="773" t="s">
        <v>459</v>
      </c>
      <c r="I16" s="774"/>
      <c r="J16" s="774"/>
      <c r="K16" s="774">
        <v>1395</v>
      </c>
      <c r="L16" s="779"/>
      <c r="N16" s="477"/>
      <c r="O16" s="477"/>
      <c r="P16" s="477"/>
      <c r="Q16" s="477"/>
      <c r="R16" s="477"/>
      <c r="S16" s="477"/>
      <c r="T16" s="477"/>
      <c r="U16" s="477"/>
      <c r="V16" s="477"/>
      <c r="W16" s="477"/>
      <c r="X16" s="477"/>
      <c r="Y16" s="477"/>
      <c r="Z16" s="477"/>
      <c r="AA16" s="477"/>
      <c r="AB16" s="477"/>
      <c r="AC16" s="477"/>
      <c r="AD16" s="477"/>
      <c r="AE16" s="477"/>
      <c r="AF16" s="477"/>
      <c r="AG16" s="477"/>
    </row>
    <row r="17" spans="1:33" s="82" customFormat="1" ht="27" customHeight="1">
      <c r="A17" s="477"/>
      <c r="B17" s="749"/>
      <c r="C17" s="702" t="s">
        <v>267</v>
      </c>
      <c r="D17" s="668"/>
      <c r="E17" s="669" t="str">
        <f>INDEX('بانك اطلاعاتي'!W:W,MATCH(K8,'بانك اطلاعاتي'!D:D,0),0)</f>
        <v>عادی کار</v>
      </c>
      <c r="F17" s="669"/>
      <c r="G17" s="207"/>
      <c r="H17" s="775"/>
      <c r="I17" s="776"/>
      <c r="J17" s="776"/>
      <c r="K17" s="776"/>
      <c r="L17" s="780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  <c r="Z17" s="477"/>
      <c r="AA17" s="477"/>
      <c r="AB17" s="477"/>
      <c r="AC17" s="477"/>
      <c r="AD17" s="477"/>
      <c r="AE17" s="477"/>
      <c r="AF17" s="477"/>
      <c r="AG17" s="477"/>
    </row>
    <row r="18" spans="1:33" ht="25.5" customHeight="1" thickBot="1">
      <c r="B18" s="750"/>
      <c r="C18" s="759" t="s">
        <v>327</v>
      </c>
      <c r="D18" s="760"/>
      <c r="E18" s="760"/>
      <c r="F18" s="231"/>
      <c r="G18" s="231"/>
      <c r="H18" s="777"/>
      <c r="I18" s="778"/>
      <c r="J18" s="778"/>
      <c r="K18" s="778"/>
      <c r="L18" s="781"/>
      <c r="N18" s="477"/>
      <c r="O18" s="477"/>
      <c r="P18" s="477"/>
      <c r="Q18" s="47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477"/>
      <c r="AD18" s="477"/>
      <c r="AE18" s="477"/>
      <c r="AF18" s="477"/>
      <c r="AG18" s="477"/>
    </row>
    <row r="19" spans="1:33" ht="27" thickTop="1" thickBot="1">
      <c r="B19" s="712" t="s">
        <v>205</v>
      </c>
      <c r="C19" s="713"/>
      <c r="D19" s="714"/>
      <c r="E19" s="715" t="s">
        <v>206</v>
      </c>
      <c r="F19" s="716"/>
      <c r="G19" s="717"/>
      <c r="H19" s="691" t="s">
        <v>207</v>
      </c>
      <c r="I19" s="718"/>
      <c r="J19" s="692"/>
      <c r="K19" s="691" t="s">
        <v>208</v>
      </c>
      <c r="L19" s="692"/>
      <c r="N19" s="477"/>
      <c r="O19" s="477"/>
      <c r="P19" s="477"/>
      <c r="Q19" s="477"/>
      <c r="R19" s="477"/>
      <c r="S19" s="477"/>
      <c r="T19" s="477"/>
      <c r="U19" s="477"/>
      <c r="V19" s="477"/>
      <c r="W19" s="477"/>
      <c r="X19" s="477"/>
      <c r="Y19" s="477"/>
      <c r="Z19" s="477"/>
      <c r="AA19" s="477"/>
      <c r="AB19" s="477"/>
      <c r="AC19" s="477"/>
      <c r="AD19" s="477"/>
      <c r="AE19" s="477"/>
      <c r="AF19" s="477"/>
      <c r="AG19" s="477"/>
    </row>
    <row r="20" spans="1:33" ht="33.75" thickTop="1">
      <c r="B20" s="719" t="s">
        <v>390</v>
      </c>
      <c r="C20" s="720"/>
      <c r="D20" s="721"/>
      <c r="E20" s="728" t="s">
        <v>291</v>
      </c>
      <c r="F20" s="729"/>
      <c r="G20" s="730"/>
      <c r="H20" s="731">
        <f>INDEX('حقوق ومزایا'!E:E,MATCH(K8,'حقوق ومزایا'!A:A,0),0)</f>
        <v>282122</v>
      </c>
      <c r="I20" s="732"/>
      <c r="J20" s="732"/>
      <c r="K20" s="733">
        <f>H20*30</f>
        <v>8463660</v>
      </c>
      <c r="L20" s="734"/>
      <c r="M20" s="130"/>
      <c r="N20" s="477"/>
      <c r="O20" s="477"/>
      <c r="P20" s="477"/>
      <c r="Q20" s="477"/>
      <c r="R20" s="477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</row>
    <row r="21" spans="1:33" ht="33">
      <c r="B21" s="722"/>
      <c r="C21" s="723"/>
      <c r="D21" s="724"/>
      <c r="E21" s="735" t="s">
        <v>292</v>
      </c>
      <c r="F21" s="736"/>
      <c r="G21" s="737"/>
      <c r="H21" s="738">
        <f>INDEX('حقوق ومزایا'!F:F,MATCH(K8,'حقوق ومزایا'!A:A,0),0)</f>
        <v>10000</v>
      </c>
      <c r="I21" s="654"/>
      <c r="J21" s="654"/>
      <c r="K21" s="739">
        <f>H21*30</f>
        <v>300000</v>
      </c>
      <c r="L21" s="740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</row>
    <row r="22" spans="1:33" ht="33.75" thickBot="1">
      <c r="B22" s="722"/>
      <c r="C22" s="723"/>
      <c r="D22" s="724"/>
      <c r="E22" s="741" t="s">
        <v>269</v>
      </c>
      <c r="F22" s="742"/>
      <c r="G22" s="743"/>
      <c r="H22" s="744"/>
      <c r="I22" s="745"/>
      <c r="J22" s="745"/>
      <c r="K22" s="763"/>
      <c r="L22" s="764"/>
      <c r="N22" s="47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</row>
    <row r="23" spans="1:33" ht="32.25" customHeight="1" thickTop="1" thickBot="1">
      <c r="B23" s="722"/>
      <c r="C23" s="723"/>
      <c r="D23" s="724"/>
      <c r="E23" s="691" t="s">
        <v>209</v>
      </c>
      <c r="F23" s="692"/>
      <c r="G23" s="214"/>
      <c r="H23" s="658">
        <f>K20+K21</f>
        <v>8763660</v>
      </c>
      <c r="I23" s="659"/>
      <c r="J23" s="659"/>
      <c r="K23" s="693" t="s">
        <v>210</v>
      </c>
      <c r="L23" s="694"/>
      <c r="N23" s="477"/>
      <c r="O23" s="477"/>
      <c r="P23" s="477"/>
      <c r="Q23" s="477"/>
      <c r="R23" s="477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</row>
    <row r="24" spans="1:33" ht="35.25" customHeight="1" thickTop="1" thickBot="1">
      <c r="B24" s="725"/>
      <c r="C24" s="726"/>
      <c r="D24" s="727"/>
      <c r="E24" s="695" t="s">
        <v>328</v>
      </c>
      <c r="F24" s="696"/>
      <c r="G24" s="208"/>
      <c r="H24" s="652">
        <f>INDEX('حقوق ومزایا'!L:L,MATCH(K8,'حقوق ومزایا'!A:A,0),0)</f>
        <v>400000</v>
      </c>
      <c r="I24" s="652"/>
      <c r="J24" s="653"/>
      <c r="K24" s="690" t="s">
        <v>210</v>
      </c>
      <c r="L24" s="711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/>
      <c r="AD24" s="477"/>
      <c r="AE24" s="477"/>
      <c r="AF24" s="477"/>
      <c r="AG24" s="477"/>
    </row>
    <row r="25" spans="1:33" ht="33.75" customHeight="1" thickTop="1">
      <c r="B25" s="671" t="s">
        <v>304</v>
      </c>
      <c r="C25" s="672"/>
      <c r="D25" s="676"/>
      <c r="E25" s="642" t="s">
        <v>329</v>
      </c>
      <c r="F25" s="643"/>
      <c r="G25" s="213"/>
      <c r="H25" s="654">
        <f>INDEX('حقوق ومزایا'!N:N,MATCH(K8,'حقوق ومزایا'!A:A,0),0)</f>
        <v>1100000</v>
      </c>
      <c r="I25" s="654"/>
      <c r="J25" s="655"/>
      <c r="K25" s="707" t="s">
        <v>210</v>
      </c>
      <c r="L25" s="708"/>
      <c r="N25" s="477"/>
      <c r="O25" s="477"/>
      <c r="P25" s="477"/>
      <c r="Q25" s="477"/>
      <c r="R25" s="477"/>
      <c r="S25" s="477"/>
      <c r="T25" s="477"/>
      <c r="U25" s="477"/>
      <c r="V25" s="477"/>
      <c r="W25" s="477"/>
      <c r="X25" s="477"/>
      <c r="Y25" s="477"/>
      <c r="Z25" s="477"/>
      <c r="AA25" s="477"/>
      <c r="AB25" s="477"/>
      <c r="AC25" s="477"/>
      <c r="AD25" s="477"/>
      <c r="AE25" s="477"/>
      <c r="AF25" s="477"/>
      <c r="AG25" s="477"/>
    </row>
    <row r="26" spans="1:33" ht="34.5" customHeight="1" thickBot="1">
      <c r="B26" s="673"/>
      <c r="C26" s="674"/>
      <c r="D26" s="675"/>
      <c r="E26" s="642" t="s">
        <v>211</v>
      </c>
      <c r="F26" s="643"/>
      <c r="G26" s="213"/>
      <c r="H26" s="654">
        <f>INDEX('حقوق ومزایا'!K:K,MATCH(K8,'حقوق ومزایا'!A:A,0),0)</f>
        <v>0</v>
      </c>
      <c r="I26" s="654"/>
      <c r="J26" s="655"/>
      <c r="K26" s="709" t="s">
        <v>210</v>
      </c>
      <c r="L26" s="710"/>
      <c r="N26" s="477"/>
      <c r="O26" s="477"/>
      <c r="P26" s="477"/>
      <c r="Q26" s="477"/>
      <c r="R26" s="477"/>
      <c r="S26" s="477"/>
      <c r="T26" s="477"/>
      <c r="U26" s="477"/>
      <c r="V26" s="477"/>
      <c r="W26" s="477"/>
      <c r="X26" s="477"/>
      <c r="Y26" s="477"/>
      <c r="Z26" s="477"/>
      <c r="AA26" s="477"/>
      <c r="AB26" s="477"/>
      <c r="AC26" s="477"/>
      <c r="AD26" s="477"/>
      <c r="AE26" s="477"/>
      <c r="AF26" s="477"/>
      <c r="AG26" s="477"/>
    </row>
    <row r="27" spans="1:33" ht="37.5" customHeight="1" thickTop="1">
      <c r="B27" s="671" t="s">
        <v>334</v>
      </c>
      <c r="C27" s="672"/>
      <c r="D27" s="676"/>
      <c r="E27" s="642" t="s">
        <v>225</v>
      </c>
      <c r="F27" s="643"/>
      <c r="G27" s="213"/>
      <c r="H27" s="654">
        <f>INDEX('حقوق ومزایا'!O:O,MATCH(K8,'حقوق ومزایا'!A:A,0),0)</f>
        <v>0</v>
      </c>
      <c r="I27" s="654"/>
      <c r="J27" s="655"/>
      <c r="K27" s="644" t="s">
        <v>210</v>
      </c>
      <c r="L27" s="645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  <c r="AC27" s="477"/>
      <c r="AD27" s="477"/>
      <c r="AE27" s="477"/>
      <c r="AF27" s="477"/>
      <c r="AG27" s="477"/>
    </row>
    <row r="28" spans="1:33" ht="37.5" customHeight="1">
      <c r="B28" s="671"/>
      <c r="C28" s="672"/>
      <c r="D28" s="676"/>
      <c r="E28" s="642" t="s">
        <v>288</v>
      </c>
      <c r="F28" s="643"/>
      <c r="G28" s="213"/>
      <c r="H28" s="654">
        <f>INDEX('حقوق ومزایا'!P:P,MATCH(K8,'حقوق ومزایا'!A:A,0),0)</f>
        <v>0</v>
      </c>
      <c r="I28" s="654"/>
      <c r="J28" s="655"/>
      <c r="K28" s="644" t="s">
        <v>210</v>
      </c>
      <c r="L28" s="645"/>
      <c r="N28" s="477"/>
      <c r="O28" s="477"/>
      <c r="P28" s="477"/>
      <c r="Q28" s="477"/>
      <c r="R28" s="477"/>
      <c r="S28" s="477"/>
      <c r="T28" s="477"/>
      <c r="U28" s="477"/>
      <c r="V28" s="477"/>
      <c r="W28" s="477"/>
      <c r="X28" s="477"/>
      <c r="Y28" s="477"/>
      <c r="Z28" s="477"/>
      <c r="AA28" s="477"/>
      <c r="AB28" s="477"/>
      <c r="AC28" s="477"/>
      <c r="AD28" s="477"/>
      <c r="AE28" s="477"/>
      <c r="AF28" s="477"/>
      <c r="AG28" s="477"/>
    </row>
    <row r="29" spans="1:33" ht="31.5" customHeight="1">
      <c r="B29" s="671"/>
      <c r="C29" s="672"/>
      <c r="D29" s="676"/>
      <c r="E29" s="642" t="s">
        <v>226</v>
      </c>
      <c r="F29" s="643"/>
      <c r="G29" s="213"/>
      <c r="H29" s="654">
        <f>INDEX('حقوق ومزایا'!M:M,MATCH(K8,'حقوق ومزایا'!A:A,0),0)</f>
        <v>0</v>
      </c>
      <c r="I29" s="654"/>
      <c r="J29" s="655"/>
      <c r="K29" s="644" t="s">
        <v>210</v>
      </c>
      <c r="L29" s="645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  <c r="AC29" s="477"/>
      <c r="AD29" s="477"/>
      <c r="AE29" s="477"/>
      <c r="AF29" s="477"/>
      <c r="AG29" s="477"/>
    </row>
    <row r="30" spans="1:33" ht="38.25" customHeight="1" thickBot="1">
      <c r="B30" s="673"/>
      <c r="C30" s="674"/>
      <c r="D30" s="675"/>
      <c r="E30" s="705" t="s">
        <v>227</v>
      </c>
      <c r="F30" s="706"/>
      <c r="G30" s="215"/>
      <c r="H30" s="656">
        <f>INDEX('حقوق ومزایا'!I:I,MATCH(K8,'حقوق ومزایا'!A:A,0),0)</f>
        <v>399000</v>
      </c>
      <c r="I30" s="656"/>
      <c r="J30" s="657"/>
      <c r="K30" s="644" t="s">
        <v>210</v>
      </c>
      <c r="L30" s="645"/>
      <c r="N30" s="477"/>
      <c r="O30" s="477"/>
      <c r="P30" s="477"/>
      <c r="Q30" s="477"/>
      <c r="R30" s="477"/>
      <c r="S30" s="477"/>
      <c r="T30" s="477"/>
      <c r="U30" s="477"/>
      <c r="V30" s="477"/>
      <c r="W30" s="477"/>
      <c r="X30" s="477"/>
      <c r="Y30" s="477"/>
      <c r="Z30" s="477"/>
      <c r="AA30" s="477"/>
      <c r="AB30" s="477"/>
      <c r="AC30" s="477"/>
      <c r="AD30" s="477"/>
      <c r="AE30" s="477"/>
      <c r="AF30" s="477"/>
      <c r="AG30" s="477"/>
    </row>
    <row r="31" spans="1:33" ht="33.75" customHeight="1" thickTop="1" thickBot="1">
      <c r="B31" s="671" t="s">
        <v>305</v>
      </c>
      <c r="C31" s="672"/>
      <c r="D31" s="672"/>
      <c r="E31" s="650" t="s">
        <v>212</v>
      </c>
      <c r="F31" s="651"/>
      <c r="G31" s="216"/>
      <c r="H31" s="658">
        <f>SUM(H24:J30)</f>
        <v>1899000</v>
      </c>
      <c r="I31" s="659"/>
      <c r="J31" s="659"/>
      <c r="K31" s="646" t="s">
        <v>210</v>
      </c>
      <c r="L31" s="64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  <c r="AE31" s="477"/>
      <c r="AF31" s="477"/>
      <c r="AG31" s="477"/>
    </row>
    <row r="32" spans="1:33" ht="44.25" customHeight="1" thickTop="1" thickBot="1">
      <c r="B32" s="673"/>
      <c r="C32" s="674"/>
      <c r="D32" s="674"/>
      <c r="E32" s="650" t="s">
        <v>213</v>
      </c>
      <c r="F32" s="651"/>
      <c r="G32" s="216"/>
      <c r="H32" s="746">
        <f>H23+H31</f>
        <v>10662660</v>
      </c>
      <c r="I32" s="747"/>
      <c r="J32" s="747"/>
      <c r="K32" s="648" t="s">
        <v>210</v>
      </c>
      <c r="L32" s="649"/>
      <c r="N32" s="477"/>
      <c r="O32" s="477"/>
      <c r="P32" s="477"/>
      <c r="Q32" s="477"/>
      <c r="R32" s="477"/>
      <c r="S32" s="477"/>
      <c r="T32" s="477"/>
      <c r="U32" s="477"/>
      <c r="V32" s="477"/>
      <c r="W32" s="477"/>
      <c r="X32" s="477"/>
      <c r="Y32" s="477"/>
      <c r="Z32" s="477"/>
      <c r="AA32" s="477"/>
      <c r="AB32" s="477"/>
      <c r="AC32" s="477"/>
      <c r="AD32" s="477"/>
      <c r="AE32" s="477"/>
      <c r="AF32" s="477"/>
      <c r="AG32" s="477"/>
    </row>
    <row r="33" spans="2:33" ht="96.75" customHeight="1" thickTop="1" thickBot="1">
      <c r="B33" s="673" t="s">
        <v>306</v>
      </c>
      <c r="C33" s="674"/>
      <c r="D33" s="675"/>
      <c r="E33" s="677" t="s">
        <v>385</v>
      </c>
      <c r="F33" s="678"/>
      <c r="G33" s="678"/>
      <c r="H33" s="678"/>
      <c r="I33" s="679"/>
      <c r="J33" s="680" t="s">
        <v>214</v>
      </c>
      <c r="K33" s="681"/>
      <c r="L33" s="682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/>
      <c r="AD33" s="477"/>
      <c r="AE33" s="477"/>
      <c r="AF33" s="477"/>
      <c r="AG33" s="477"/>
    </row>
    <row r="34" spans="2:33" ht="41.25" customHeight="1" thickTop="1">
      <c r="B34" s="689" t="s">
        <v>300</v>
      </c>
      <c r="C34" s="690"/>
      <c r="D34" s="212"/>
      <c r="E34" s="671"/>
      <c r="F34" s="672"/>
      <c r="G34" s="672"/>
      <c r="H34" s="672"/>
      <c r="I34" s="676"/>
      <c r="J34" s="683"/>
      <c r="K34" s="684"/>
      <c r="L34" s="685"/>
      <c r="N34" s="477"/>
      <c r="O34" s="477"/>
      <c r="P34" s="477"/>
      <c r="Q34" s="477"/>
      <c r="R34" s="477"/>
      <c r="S34" s="477"/>
      <c r="T34" s="477"/>
      <c r="U34" s="477"/>
      <c r="V34" s="477"/>
      <c r="W34" s="477"/>
      <c r="X34" s="477"/>
      <c r="Y34" s="477"/>
      <c r="Z34" s="477"/>
      <c r="AA34" s="477"/>
      <c r="AB34" s="477"/>
      <c r="AC34" s="477"/>
      <c r="AD34" s="477"/>
      <c r="AE34" s="477"/>
      <c r="AF34" s="477"/>
      <c r="AG34" s="477"/>
    </row>
    <row r="35" spans="2:33" ht="41.25" customHeight="1" thickBot="1">
      <c r="B35" s="267" t="s">
        <v>332</v>
      </c>
      <c r="C35" s="703" t="s">
        <v>331</v>
      </c>
      <c r="D35" s="704"/>
      <c r="E35" s="673"/>
      <c r="F35" s="674"/>
      <c r="G35" s="674"/>
      <c r="H35" s="674"/>
      <c r="I35" s="675"/>
      <c r="J35" s="686"/>
      <c r="K35" s="687"/>
      <c r="L35" s="688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  <c r="AB35" s="477"/>
      <c r="AC35" s="477"/>
      <c r="AD35" s="477"/>
      <c r="AE35" s="477"/>
      <c r="AF35" s="477"/>
      <c r="AG35" s="477"/>
    </row>
    <row r="36" spans="2:33" ht="36" customHeight="1" thickTop="1" thickBot="1">
      <c r="B36" s="697" t="s">
        <v>215</v>
      </c>
      <c r="C36" s="698"/>
      <c r="D36" s="699"/>
      <c r="E36" s="700" t="s">
        <v>303</v>
      </c>
      <c r="F36" s="700"/>
      <c r="G36" s="700"/>
      <c r="H36" s="700"/>
      <c r="I36" s="700"/>
      <c r="J36" s="700"/>
      <c r="K36" s="700"/>
      <c r="L36" s="701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  <c r="AD36" s="477"/>
      <c r="AE36" s="477"/>
      <c r="AF36" s="477"/>
      <c r="AG36" s="477"/>
    </row>
    <row r="37" spans="2:33" ht="66.75" customHeight="1" thickTop="1" thickBot="1">
      <c r="B37" s="660" t="s">
        <v>301</v>
      </c>
      <c r="C37" s="661"/>
      <c r="D37" s="661"/>
      <c r="E37" s="660" t="s">
        <v>302</v>
      </c>
      <c r="F37" s="661"/>
      <c r="G37" s="661"/>
      <c r="H37" s="661"/>
      <c r="I37" s="661"/>
      <c r="J37" s="661"/>
      <c r="K37" s="661"/>
      <c r="L37" s="662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  <c r="AD37" s="477"/>
      <c r="AE37" s="477"/>
      <c r="AF37" s="477"/>
      <c r="AG37" s="477"/>
    </row>
    <row r="38" spans="2:33" ht="13.5" thickTop="1">
      <c r="AB38" s="477"/>
      <c r="AC38" s="477"/>
    </row>
    <row r="39" spans="2:33">
      <c r="E39" s="65"/>
      <c r="AB39" s="477"/>
      <c r="AC39" s="477"/>
    </row>
    <row r="40" spans="2:33" ht="33">
      <c r="B40" s="66"/>
      <c r="J40" s="83">
        <v>712425</v>
      </c>
      <c r="AB40" s="477"/>
      <c r="AC40" s="477"/>
    </row>
    <row r="41" spans="2:33">
      <c r="B41" s="66"/>
      <c r="AB41" s="477"/>
      <c r="AC41" s="477"/>
    </row>
    <row r="42" spans="2:33">
      <c r="B42" s="66"/>
    </row>
    <row r="43" spans="2:33">
      <c r="B43" s="66"/>
    </row>
    <row r="44" spans="2:33">
      <c r="B44" s="66"/>
    </row>
    <row r="45" spans="2:33">
      <c r="B45" s="66"/>
    </row>
    <row r="46" spans="2:33">
      <c r="B46" s="66"/>
    </row>
    <row r="47" spans="2:33">
      <c r="B47" s="66"/>
    </row>
    <row r="48" spans="2:33">
      <c r="B48" s="66"/>
    </row>
    <row r="49" spans="2:2">
      <c r="B49" s="66"/>
    </row>
    <row r="50" spans="2:2">
      <c r="B50" s="66"/>
    </row>
    <row r="51" spans="2:2">
      <c r="B51" s="66"/>
    </row>
    <row r="52" spans="2:2">
      <c r="B52" s="66"/>
    </row>
    <row r="53" spans="2:2">
      <c r="B53" s="66"/>
    </row>
    <row r="54" spans="2:2">
      <c r="B54" s="66"/>
    </row>
    <row r="55" spans="2:2">
      <c r="B55" s="66"/>
    </row>
    <row r="56" spans="2:2">
      <c r="B56" s="66"/>
    </row>
    <row r="57" spans="2:2">
      <c r="B57" s="66"/>
    </row>
    <row r="58" spans="2:2">
      <c r="B58" s="66"/>
    </row>
    <row r="59" spans="2:2">
      <c r="B59" s="66"/>
    </row>
    <row r="60" spans="2:2">
      <c r="B60" s="66"/>
    </row>
    <row r="61" spans="2:2">
      <c r="B61" s="66"/>
    </row>
    <row r="62" spans="2:2">
      <c r="B62" s="66"/>
    </row>
    <row r="63" spans="2:2">
      <c r="B63" s="66"/>
    </row>
    <row r="64" spans="2:2">
      <c r="B64" s="66"/>
    </row>
    <row r="65" spans="2:2">
      <c r="B65" s="66"/>
    </row>
    <row r="66" spans="2:2">
      <c r="B66" s="66"/>
    </row>
    <row r="67" spans="2:2">
      <c r="B67" s="66"/>
    </row>
    <row r="68" spans="2:2">
      <c r="B68" s="66"/>
    </row>
    <row r="69" spans="2:2">
      <c r="B69" s="66"/>
    </row>
    <row r="70" spans="2:2">
      <c r="B70" s="66"/>
    </row>
    <row r="71" spans="2:2">
      <c r="B71" s="66"/>
    </row>
    <row r="72" spans="2:2">
      <c r="B72" s="66"/>
    </row>
    <row r="73" spans="2:2">
      <c r="B73" s="66"/>
    </row>
    <row r="74" spans="2:2">
      <c r="B74" s="66"/>
    </row>
    <row r="75" spans="2:2">
      <c r="B75" s="66"/>
    </row>
    <row r="76" spans="2:2">
      <c r="B76" s="66"/>
    </row>
    <row r="77" spans="2:2">
      <c r="B77" s="66"/>
    </row>
    <row r="78" spans="2:2">
      <c r="B78" s="66"/>
    </row>
    <row r="79" spans="2:2">
      <c r="B79" s="66"/>
    </row>
    <row r="80" spans="2:2">
      <c r="B80" s="66"/>
    </row>
    <row r="81" spans="2:2">
      <c r="B81" s="66"/>
    </row>
    <row r="82" spans="2:2">
      <c r="B82" s="66"/>
    </row>
    <row r="83" spans="2:2">
      <c r="B83" s="66"/>
    </row>
    <row r="84" spans="2:2">
      <c r="B84" s="66"/>
    </row>
    <row r="85" spans="2:2">
      <c r="B85" s="66"/>
    </row>
    <row r="86" spans="2:2">
      <c r="B86" s="66"/>
    </row>
    <row r="87" spans="2:2">
      <c r="B87" s="66"/>
    </row>
    <row r="88" spans="2:2">
      <c r="B88" s="66"/>
    </row>
    <row r="89" spans="2:2">
      <c r="B89" s="66"/>
    </row>
    <row r="90" spans="2:2">
      <c r="B90" s="66"/>
    </row>
    <row r="91" spans="2:2">
      <c r="B91" s="66"/>
    </row>
    <row r="92" spans="2:2">
      <c r="B92" s="66"/>
    </row>
    <row r="93" spans="2:2">
      <c r="B93" s="66"/>
    </row>
    <row r="94" spans="2:2">
      <c r="B94" s="66"/>
    </row>
    <row r="95" spans="2:2">
      <c r="B95" s="66"/>
    </row>
    <row r="96" spans="2:2">
      <c r="B96" s="66"/>
    </row>
    <row r="97" spans="2:2">
      <c r="B97" s="66"/>
    </row>
    <row r="98" spans="2:2">
      <c r="B98" s="66"/>
    </row>
    <row r="99" spans="2:2">
      <c r="B99" s="66"/>
    </row>
    <row r="100" spans="2:2">
      <c r="B100" s="66"/>
    </row>
    <row r="101" spans="2:2">
      <c r="B101" s="66"/>
    </row>
    <row r="102" spans="2:2">
      <c r="B102" s="66"/>
    </row>
    <row r="103" spans="2:2">
      <c r="B103" s="66"/>
    </row>
    <row r="104" spans="2:2">
      <c r="B104" s="66"/>
    </row>
    <row r="105" spans="2:2">
      <c r="B105" s="66"/>
    </row>
    <row r="106" spans="2:2">
      <c r="B106" s="66"/>
    </row>
    <row r="107" spans="2:2">
      <c r="B107" s="66"/>
    </row>
    <row r="108" spans="2:2">
      <c r="B108" s="66"/>
    </row>
    <row r="109" spans="2:2">
      <c r="B109" s="66"/>
    </row>
    <row r="110" spans="2:2">
      <c r="B110" s="66"/>
    </row>
    <row r="111" spans="2:2">
      <c r="B111" s="66"/>
    </row>
    <row r="112" spans="2:2">
      <c r="B112" s="66"/>
    </row>
    <row r="113" spans="2:2">
      <c r="B113" s="66"/>
    </row>
    <row r="114" spans="2:2">
      <c r="B114" s="66"/>
    </row>
    <row r="115" spans="2:2">
      <c r="B115" s="66"/>
    </row>
    <row r="116" spans="2:2">
      <c r="B116" s="66"/>
    </row>
    <row r="117" spans="2:2">
      <c r="B117" s="66"/>
    </row>
    <row r="118" spans="2:2">
      <c r="B118" s="66"/>
    </row>
    <row r="119" spans="2:2">
      <c r="B119" s="66"/>
    </row>
    <row r="120" spans="2:2">
      <c r="B120" s="66"/>
    </row>
    <row r="121" spans="2:2">
      <c r="B121" s="66"/>
    </row>
    <row r="122" spans="2:2">
      <c r="B122" s="66"/>
    </row>
    <row r="123" spans="2:2">
      <c r="B123" s="66"/>
    </row>
    <row r="124" spans="2:2">
      <c r="B124" s="66"/>
    </row>
    <row r="125" spans="2:2">
      <c r="B125" s="66"/>
    </row>
    <row r="126" spans="2:2">
      <c r="B126" s="66"/>
    </row>
    <row r="127" spans="2:2">
      <c r="B127" s="66"/>
    </row>
    <row r="128" spans="2:2">
      <c r="B128" s="66"/>
    </row>
    <row r="129" spans="2:2">
      <c r="B129" s="66"/>
    </row>
    <row r="130" spans="2:2">
      <c r="B130" s="66"/>
    </row>
    <row r="131" spans="2:2">
      <c r="B131" s="66"/>
    </row>
    <row r="132" spans="2:2">
      <c r="B132" s="66"/>
    </row>
    <row r="133" spans="2:2">
      <c r="B133" s="66"/>
    </row>
    <row r="134" spans="2:2">
      <c r="B134" s="66"/>
    </row>
    <row r="135" spans="2:2">
      <c r="B135" s="66"/>
    </row>
    <row r="136" spans="2:2">
      <c r="B136" s="66"/>
    </row>
    <row r="137" spans="2:2">
      <c r="B137" s="66"/>
    </row>
    <row r="138" spans="2:2">
      <c r="B138" s="66"/>
    </row>
    <row r="139" spans="2:2">
      <c r="B139" s="66"/>
    </row>
    <row r="140" spans="2:2">
      <c r="B140" s="66"/>
    </row>
    <row r="141" spans="2:2">
      <c r="B141" s="66"/>
    </row>
    <row r="142" spans="2:2">
      <c r="B142" s="66"/>
    </row>
    <row r="143" spans="2:2">
      <c r="B143" s="66"/>
    </row>
  </sheetData>
  <mergeCells count="196">
    <mergeCell ref="N17:O20"/>
    <mergeCell ref="P17:Q20"/>
    <mergeCell ref="R17:S20"/>
    <mergeCell ref="T17:U20"/>
    <mergeCell ref="V17:W20"/>
    <mergeCell ref="X17:Y20"/>
    <mergeCell ref="N9:O12"/>
    <mergeCell ref="P9:Q12"/>
    <mergeCell ref="R9:S12"/>
    <mergeCell ref="T9:U12"/>
    <mergeCell ref="V9:W12"/>
    <mergeCell ref="X9:Y12"/>
    <mergeCell ref="N13:O16"/>
    <mergeCell ref="P13:Q16"/>
    <mergeCell ref="R13:S16"/>
    <mergeCell ref="T13:U16"/>
    <mergeCell ref="V13:W16"/>
    <mergeCell ref="X13:Y16"/>
    <mergeCell ref="AB38:AC41"/>
    <mergeCell ref="Z30:AA33"/>
    <mergeCell ref="AB30:AC33"/>
    <mergeCell ref="AD30:AE33"/>
    <mergeCell ref="N21:O24"/>
    <mergeCell ref="P21:Q24"/>
    <mergeCell ref="R21:S24"/>
    <mergeCell ref="T21:U24"/>
    <mergeCell ref="V21:W24"/>
    <mergeCell ref="Z21:AA24"/>
    <mergeCell ref="AB21:AC24"/>
    <mergeCell ref="AD21:AE24"/>
    <mergeCell ref="X21:Y24"/>
    <mergeCell ref="AF30:AG33"/>
    <mergeCell ref="Z34:AA37"/>
    <mergeCell ref="AB34:AC37"/>
    <mergeCell ref="AD34:AE37"/>
    <mergeCell ref="AF34:AG37"/>
    <mergeCell ref="Z1:AA4"/>
    <mergeCell ref="AB1:AC4"/>
    <mergeCell ref="AD1:AE4"/>
    <mergeCell ref="AF21:AG24"/>
    <mergeCell ref="Z25:AA29"/>
    <mergeCell ref="AB25:AC29"/>
    <mergeCell ref="AD25:AE29"/>
    <mergeCell ref="AF25:AG29"/>
    <mergeCell ref="AF13:AG16"/>
    <mergeCell ref="Z17:AA20"/>
    <mergeCell ref="AB17:AC20"/>
    <mergeCell ref="AD17:AE20"/>
    <mergeCell ref="AF17:AG20"/>
    <mergeCell ref="Z13:AA16"/>
    <mergeCell ref="AB13:AC16"/>
    <mergeCell ref="AD13:AE16"/>
    <mergeCell ref="AF1:AG4"/>
    <mergeCell ref="Z5:AA8"/>
    <mergeCell ref="AB5:AC8"/>
    <mergeCell ref="AD5:AE8"/>
    <mergeCell ref="AF5:AG8"/>
    <mergeCell ref="Z9:AA12"/>
    <mergeCell ref="AB9:AC12"/>
    <mergeCell ref="AD9:AE12"/>
    <mergeCell ref="AF9:AG12"/>
    <mergeCell ref="N34:O37"/>
    <mergeCell ref="P34:Q37"/>
    <mergeCell ref="R34:S37"/>
    <mergeCell ref="T34:U37"/>
    <mergeCell ref="V34:W37"/>
    <mergeCell ref="X25:Y29"/>
    <mergeCell ref="N30:O33"/>
    <mergeCell ref="P30:Q33"/>
    <mergeCell ref="R30:S33"/>
    <mergeCell ref="T30:U33"/>
    <mergeCell ref="V30:W33"/>
    <mergeCell ref="X30:Y33"/>
    <mergeCell ref="N25:O29"/>
    <mergeCell ref="P25:Q29"/>
    <mergeCell ref="R25:S29"/>
    <mergeCell ref="T25:U29"/>
    <mergeCell ref="V25:W29"/>
    <mergeCell ref="X34:Y37"/>
    <mergeCell ref="N5:O8"/>
    <mergeCell ref="P5:Q8"/>
    <mergeCell ref="R5:S8"/>
    <mergeCell ref="T5:U8"/>
    <mergeCell ref="V5:W8"/>
    <mergeCell ref="X5:Y8"/>
    <mergeCell ref="N1:O4"/>
    <mergeCell ref="P1:Q4"/>
    <mergeCell ref="R1:S4"/>
    <mergeCell ref="T1:U4"/>
    <mergeCell ref="V1:W4"/>
    <mergeCell ref="X1:Y4"/>
    <mergeCell ref="I12:J12"/>
    <mergeCell ref="B1:C2"/>
    <mergeCell ref="D1:L1"/>
    <mergeCell ref="D2:L2"/>
    <mergeCell ref="B3:L3"/>
    <mergeCell ref="I6:J6"/>
    <mergeCell ref="B4:B10"/>
    <mergeCell ref="C4:D4"/>
    <mergeCell ref="C5:D5"/>
    <mergeCell ref="C6:D6"/>
    <mergeCell ref="C7:D7"/>
    <mergeCell ref="I8:J9"/>
    <mergeCell ref="K8:L9"/>
    <mergeCell ref="F7:H7"/>
    <mergeCell ref="C8:D9"/>
    <mergeCell ref="E8:E9"/>
    <mergeCell ref="F8:F9"/>
    <mergeCell ref="H8:H9"/>
    <mergeCell ref="E10:F10"/>
    <mergeCell ref="I7:L7"/>
    <mergeCell ref="I10:L10"/>
    <mergeCell ref="C10:D10"/>
    <mergeCell ref="H22:J22"/>
    <mergeCell ref="K29:L29"/>
    <mergeCell ref="H32:J32"/>
    <mergeCell ref="E27:F27"/>
    <mergeCell ref="B12:B14"/>
    <mergeCell ref="C13:D14"/>
    <mergeCell ref="E13:L14"/>
    <mergeCell ref="C11:D11"/>
    <mergeCell ref="C12:D12"/>
    <mergeCell ref="K12:L12"/>
    <mergeCell ref="E16:F16"/>
    <mergeCell ref="K22:L22"/>
    <mergeCell ref="C15:D15"/>
    <mergeCell ref="I15:J15"/>
    <mergeCell ref="K11:L11"/>
    <mergeCell ref="F11:G11"/>
    <mergeCell ref="B16:B18"/>
    <mergeCell ref="C16:D16"/>
    <mergeCell ref="C18:E18"/>
    <mergeCell ref="E17:F17"/>
    <mergeCell ref="H16:J18"/>
    <mergeCell ref="K16:L18"/>
    <mergeCell ref="E12:H12"/>
    <mergeCell ref="I11:J11"/>
    <mergeCell ref="B36:D36"/>
    <mergeCell ref="E36:L36"/>
    <mergeCell ref="K28:L28"/>
    <mergeCell ref="C17:D17"/>
    <mergeCell ref="C35:D35"/>
    <mergeCell ref="E30:F30"/>
    <mergeCell ref="E31:F31"/>
    <mergeCell ref="E26:F26"/>
    <mergeCell ref="K25:L25"/>
    <mergeCell ref="K26:L26"/>
    <mergeCell ref="K27:L27"/>
    <mergeCell ref="K24:L24"/>
    <mergeCell ref="B19:D19"/>
    <mergeCell ref="E19:G19"/>
    <mergeCell ref="H19:J19"/>
    <mergeCell ref="K19:L19"/>
    <mergeCell ref="B20:D24"/>
    <mergeCell ref="E20:G20"/>
    <mergeCell ref="H20:J20"/>
    <mergeCell ref="K20:L20"/>
    <mergeCell ref="E21:G21"/>
    <mergeCell ref="H21:J21"/>
    <mergeCell ref="K21:L21"/>
    <mergeCell ref="E22:G22"/>
    <mergeCell ref="B33:D33"/>
    <mergeCell ref="B25:D26"/>
    <mergeCell ref="E33:I35"/>
    <mergeCell ref="J33:L35"/>
    <mergeCell ref="B27:D30"/>
    <mergeCell ref="B34:C34"/>
    <mergeCell ref="E23:F23"/>
    <mergeCell ref="H23:J23"/>
    <mergeCell ref="K23:L23"/>
    <mergeCell ref="E24:F24"/>
    <mergeCell ref="E25:F25"/>
    <mergeCell ref="A1:A1048576"/>
    <mergeCell ref="E28:F28"/>
    <mergeCell ref="E29:F29"/>
    <mergeCell ref="K30:L30"/>
    <mergeCell ref="K31:L31"/>
    <mergeCell ref="K32:L32"/>
    <mergeCell ref="E32:F32"/>
    <mergeCell ref="H24:J24"/>
    <mergeCell ref="H25:J25"/>
    <mergeCell ref="H26:J26"/>
    <mergeCell ref="H27:J27"/>
    <mergeCell ref="H28:J28"/>
    <mergeCell ref="H29:J29"/>
    <mergeCell ref="H30:J30"/>
    <mergeCell ref="H31:J31"/>
    <mergeCell ref="B37:D37"/>
    <mergeCell ref="E37:L37"/>
    <mergeCell ref="F4:G4"/>
    <mergeCell ref="K4:L4"/>
    <mergeCell ref="I4:J4"/>
    <mergeCell ref="F5:G5"/>
    <mergeCell ref="I5:J5"/>
    <mergeCell ref="K5:L5"/>
    <mergeCell ref="B31:D32"/>
  </mergeCells>
  <pageMargins left="0" right="0" top="0" bottom="0" header="0.31496062992125984" footer="0.31496062992125984"/>
  <pageSetup paperSize="9" scale="6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B1:AA41"/>
  <sheetViews>
    <sheetView rightToLeft="1" topLeftCell="A4" zoomScale="80" zoomScaleNormal="80" zoomScaleSheetLayoutView="80" workbookViewId="0">
      <selection activeCell="B2" sqref="B2:B4"/>
    </sheetView>
  </sheetViews>
  <sheetFormatPr defaultRowHeight="12.75"/>
  <cols>
    <col min="2" max="2" width="15.28515625" bestFit="1" customWidth="1"/>
    <col min="3" max="3" width="7.7109375" customWidth="1"/>
    <col min="4" max="4" width="15.5703125" customWidth="1"/>
    <col min="5" max="5" width="12.5703125" customWidth="1"/>
    <col min="6" max="6" width="14.42578125" style="38" customWidth="1"/>
    <col min="7" max="7" width="7" customWidth="1"/>
    <col min="8" max="8" width="6.140625" customWidth="1"/>
    <col min="9" max="9" width="11.7109375" customWidth="1"/>
    <col min="10" max="10" width="11.85546875" customWidth="1"/>
    <col min="11" max="11" width="24.140625" customWidth="1"/>
    <col min="12" max="12" width="13.28515625" customWidth="1"/>
    <col min="13" max="13" width="15.28515625" customWidth="1"/>
    <col min="14" max="14" width="14.42578125" customWidth="1"/>
    <col min="16" max="16" width="14.5703125" customWidth="1"/>
  </cols>
  <sheetData>
    <row r="1" spans="2:27" ht="13.5" thickBot="1">
      <c r="B1" s="122"/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</row>
    <row r="2" spans="2:27" ht="29.25" thickTop="1">
      <c r="B2" s="426"/>
      <c r="C2" s="466"/>
      <c r="D2" s="242" t="s">
        <v>69</v>
      </c>
      <c r="E2" s="833" t="str">
        <f>INDEX('حقوق ومزایا'!B:B,MATCH(J3,'حقوق ومزایا'!A:A,0),0)</f>
        <v xml:space="preserve">خلیل </v>
      </c>
      <c r="F2" s="834"/>
      <c r="G2" s="835" t="str">
        <f>INDEX('بانك اطلاعاتي'!C:C,MATCH(J3,'بانك اطلاعاتي'!D:D,0),0)</f>
        <v>آزادیخواه</v>
      </c>
      <c r="H2" s="836"/>
      <c r="I2" s="837"/>
      <c r="J2" s="238"/>
      <c r="K2" s="197" t="s">
        <v>70</v>
      </c>
      <c r="L2" s="809" t="s">
        <v>71</v>
      </c>
      <c r="M2" s="810"/>
      <c r="N2" s="810"/>
      <c r="O2" s="810"/>
      <c r="P2" s="811"/>
      <c r="Q2" s="430"/>
      <c r="R2" s="430"/>
      <c r="S2" s="430"/>
      <c r="T2" s="430"/>
      <c r="U2" s="430"/>
      <c r="V2" s="430"/>
      <c r="W2" s="430"/>
      <c r="X2" s="430"/>
      <c r="Y2" s="430"/>
      <c r="Z2" s="430"/>
    </row>
    <row r="3" spans="2:27" ht="21" customHeight="1">
      <c r="B3" s="427"/>
      <c r="C3" s="466"/>
      <c r="D3" s="243" t="s">
        <v>72</v>
      </c>
      <c r="E3" s="861" t="str">
        <f>INDEX('بانك اطلاعاتي'!H:H,MATCH(J3,'بانك اطلاعاتي'!D:D,0),0)</f>
        <v>علی اصغر</v>
      </c>
      <c r="F3" s="862"/>
      <c r="G3" s="863" t="s">
        <v>65</v>
      </c>
      <c r="H3" s="864"/>
      <c r="I3" s="864"/>
      <c r="J3" s="239">
        <v>111</v>
      </c>
      <c r="K3" s="395">
        <v>95</v>
      </c>
      <c r="L3" s="812" t="s">
        <v>95</v>
      </c>
      <c r="M3" s="813"/>
      <c r="N3" s="813"/>
      <c r="O3" s="813"/>
      <c r="P3" s="814"/>
      <c r="Q3" s="429"/>
      <c r="R3" s="429"/>
      <c r="S3" s="429"/>
      <c r="T3" s="429"/>
      <c r="U3" s="429"/>
      <c r="V3" s="429"/>
      <c r="W3" s="429"/>
      <c r="X3" s="429"/>
      <c r="Y3" s="429"/>
      <c r="Z3" s="429"/>
    </row>
    <row r="4" spans="2:27" ht="21.75" customHeight="1" thickBot="1">
      <c r="B4" s="122"/>
      <c r="C4" s="466"/>
      <c r="D4" s="244" t="s">
        <v>73</v>
      </c>
      <c r="E4" s="858" t="str">
        <f>INDEX('بانك اطلاعاتي'!P:P,MATCH(J3,'بانك اطلاعاتي'!D:D,0),0)</f>
        <v>کارمند</v>
      </c>
      <c r="F4" s="858"/>
      <c r="G4" s="245" t="s">
        <v>195</v>
      </c>
      <c r="H4" s="240"/>
      <c r="I4" s="859" t="str">
        <f>INDEX('بانك اطلاعاتي'!AA:AA,MATCH(J3,'بانك اطلاعاتي'!D:D,0),0)</f>
        <v>انبار</v>
      </c>
      <c r="J4" s="860"/>
      <c r="K4" s="396" t="s">
        <v>454</v>
      </c>
      <c r="L4" s="815"/>
      <c r="M4" s="816"/>
      <c r="N4" s="816"/>
      <c r="O4" s="816"/>
      <c r="P4" s="817"/>
      <c r="Q4" s="429"/>
      <c r="R4" s="429"/>
      <c r="S4" s="429"/>
      <c r="T4" s="429"/>
      <c r="U4" s="429"/>
      <c r="V4" s="429"/>
      <c r="W4" s="429"/>
      <c r="X4" s="429"/>
      <c r="Y4" s="429"/>
      <c r="Z4" s="429"/>
    </row>
    <row r="5" spans="2:27" ht="36" customHeight="1" thickTop="1" thickBot="1">
      <c r="B5" s="122"/>
      <c r="C5" s="466"/>
      <c r="D5" s="246" t="s">
        <v>74</v>
      </c>
      <c r="E5" s="853" t="str">
        <f>INDEX('بانك اطلاعاتي'!L:L,MATCH(J3,'بانك اطلاعاتي'!D:D,0),0)</f>
        <v>متاهل</v>
      </c>
      <c r="F5" s="853"/>
      <c r="G5" s="853"/>
      <c r="H5" s="853"/>
      <c r="I5" s="247" t="s">
        <v>75</v>
      </c>
      <c r="J5" s="241">
        <f>INDEX('بانك اطلاعاتي'!K:K,MATCH(J3,'بانك اطلاعاتي'!D:D,0),0)</f>
        <v>0</v>
      </c>
      <c r="K5" s="255" t="s">
        <v>76</v>
      </c>
      <c r="L5" s="838">
        <f>G19-M19</f>
        <v>11034984.117090909</v>
      </c>
      <c r="M5" s="839"/>
      <c r="N5" s="839"/>
      <c r="O5" s="840"/>
      <c r="P5" s="431" t="s">
        <v>17</v>
      </c>
      <c r="Q5" s="854"/>
      <c r="R5" s="821"/>
      <c r="S5" s="821"/>
      <c r="T5" s="477"/>
      <c r="U5" s="477"/>
      <c r="V5" s="477"/>
      <c r="W5" s="477"/>
      <c r="X5" s="477"/>
      <c r="Y5" s="477"/>
      <c r="Z5" s="477"/>
      <c r="AA5" s="477"/>
    </row>
    <row r="6" spans="2:27" ht="27" thickTop="1" thickBot="1">
      <c r="B6" s="122"/>
      <c r="C6" s="466"/>
      <c r="D6" s="841" t="s">
        <v>77</v>
      </c>
      <c r="E6" s="842"/>
      <c r="F6" s="842"/>
      <c r="G6" s="842"/>
      <c r="H6" s="842"/>
      <c r="I6" s="842"/>
      <c r="J6" s="843"/>
      <c r="K6" s="844" t="s">
        <v>242</v>
      </c>
      <c r="L6" s="845"/>
      <c r="M6" s="845"/>
      <c r="N6" s="845"/>
      <c r="O6" s="845"/>
      <c r="P6" s="846"/>
      <c r="Q6" s="854"/>
      <c r="R6" s="821"/>
      <c r="S6" s="821"/>
      <c r="T6" s="821"/>
      <c r="U6" s="821"/>
      <c r="V6" s="821"/>
      <c r="W6" s="821"/>
      <c r="X6" s="821"/>
      <c r="Y6" s="821"/>
      <c r="Z6" s="821"/>
      <c r="AA6" s="821"/>
    </row>
    <row r="7" spans="2:27" ht="19.5" thickTop="1" thickBot="1">
      <c r="B7" s="122"/>
      <c r="C7" s="466"/>
      <c r="D7" s="847" t="s">
        <v>78</v>
      </c>
      <c r="E7" s="848"/>
      <c r="F7" s="397" t="s">
        <v>79</v>
      </c>
      <c r="G7" s="398" t="s">
        <v>98</v>
      </c>
      <c r="H7" s="398" t="s">
        <v>253</v>
      </c>
      <c r="I7" s="849" t="s">
        <v>99</v>
      </c>
      <c r="J7" s="850"/>
      <c r="K7" s="399" t="s">
        <v>78</v>
      </c>
      <c r="L7" s="849" t="s">
        <v>23</v>
      </c>
      <c r="M7" s="851"/>
      <c r="N7" s="852"/>
      <c r="O7" s="849" t="s">
        <v>79</v>
      </c>
      <c r="P7" s="850"/>
      <c r="Q7" s="854"/>
      <c r="R7" s="821"/>
      <c r="S7" s="821"/>
      <c r="T7" s="477"/>
      <c r="U7" s="477"/>
      <c r="V7" s="477"/>
      <c r="W7" s="477"/>
      <c r="X7" s="477"/>
      <c r="Y7" s="477"/>
      <c r="Z7" s="477"/>
      <c r="AA7" s="477"/>
    </row>
    <row r="8" spans="2:27" ht="24" customHeight="1">
      <c r="B8" s="122"/>
      <c r="C8" s="466"/>
      <c r="D8" s="824" t="s">
        <v>80</v>
      </c>
      <c r="E8" s="825"/>
      <c r="F8" s="196">
        <f>INDEX('لیست حقوق'!J:J,MATCH(J3,'لیست حقوق'!A:A,0),0)</f>
        <v>292122</v>
      </c>
      <c r="G8" s="401">
        <f>INDEX('لیست حقوق'!H:H,MATCH(J3,'لیست حقوق'!A:A,0),0)</f>
        <v>31</v>
      </c>
      <c r="H8" s="401" t="s">
        <v>19</v>
      </c>
      <c r="I8" s="826">
        <f>INDEX('لیست حقوق'!K:K,MATCH(J3,'لیست حقوق'!A:A,0),0)</f>
        <v>9055782</v>
      </c>
      <c r="J8" s="827"/>
      <c r="K8" s="415" t="s">
        <v>44</v>
      </c>
      <c r="L8" s="829" t="s">
        <v>458</v>
      </c>
      <c r="M8" s="830"/>
      <c r="N8" s="831"/>
      <c r="O8" s="828">
        <f>INDEX('لیست حقوق'!AA:AA,MATCH(J3,'لیست حقوق'!A:A,0),0)</f>
        <v>40961.941818181796</v>
      </c>
      <c r="P8" s="823"/>
      <c r="Q8" s="854"/>
      <c r="R8" s="821"/>
      <c r="S8" s="821"/>
      <c r="T8" s="477"/>
      <c r="U8" s="477"/>
      <c r="V8" s="477"/>
      <c r="W8" s="477"/>
      <c r="X8" s="477"/>
      <c r="Y8" s="477"/>
      <c r="Z8" s="477"/>
      <c r="AA8" s="477"/>
    </row>
    <row r="9" spans="2:27" ht="24.75" customHeight="1">
      <c r="B9" s="122"/>
      <c r="C9" s="466"/>
      <c r="D9" s="824" t="s">
        <v>373</v>
      </c>
      <c r="E9" s="825"/>
      <c r="F9" s="196">
        <f>INDEX('حقوق ومزایا'!S:S,MATCH(J3,'حقوق ومزایا'!A:A,0),0)</f>
        <v>55768.745454545453</v>
      </c>
      <c r="G9" s="400">
        <f>INDEX('لیست حقوق'!F:F,MATCH(J3,'لیست حقوق'!A:A,0),0)</f>
        <v>18</v>
      </c>
      <c r="H9" s="400" t="s">
        <v>39</v>
      </c>
      <c r="I9" s="826">
        <f>INDEX('لیست حقوق'!L:L,MATCH(J3,'لیست حقوق'!A:A,0),0)</f>
        <v>1003837.4181818182</v>
      </c>
      <c r="J9" s="827"/>
      <c r="K9" s="415" t="s">
        <v>81</v>
      </c>
      <c r="L9" s="829" t="s">
        <v>441</v>
      </c>
      <c r="M9" s="830"/>
      <c r="N9" s="831"/>
      <c r="O9" s="822">
        <f>INDEX('لیست حقوق'!Y:Y,MATCH(J3,'لیست حقوق'!A:A,0),0)</f>
        <v>833673.35927272728</v>
      </c>
      <c r="P9" s="823"/>
      <c r="Q9" s="854"/>
      <c r="R9" s="821"/>
      <c r="S9" s="821"/>
      <c r="T9" s="477"/>
      <c r="U9" s="477"/>
      <c r="V9" s="477"/>
      <c r="W9" s="477"/>
      <c r="X9" s="477"/>
      <c r="Y9" s="477"/>
      <c r="Z9" s="477"/>
      <c r="AA9" s="477"/>
    </row>
    <row r="10" spans="2:27" ht="23.25" customHeight="1">
      <c r="B10" s="122"/>
      <c r="C10" s="466"/>
      <c r="D10" s="824" t="s">
        <v>82</v>
      </c>
      <c r="E10" s="825"/>
      <c r="F10" s="196"/>
      <c r="G10" s="401"/>
      <c r="H10" s="401"/>
      <c r="I10" s="826">
        <f>INDEX('لیست حقوق'!P:P,MATCH(J3,'لیست حقوق'!A:A,0),0)</f>
        <v>0</v>
      </c>
      <c r="J10" s="827"/>
      <c r="K10" s="415" t="s">
        <v>449</v>
      </c>
      <c r="L10" s="829"/>
      <c r="M10" s="830"/>
      <c r="N10" s="831"/>
      <c r="O10" s="822"/>
      <c r="P10" s="823"/>
      <c r="Q10" s="854"/>
      <c r="R10" s="821"/>
      <c r="S10" s="821"/>
      <c r="T10" s="477"/>
      <c r="U10" s="477"/>
      <c r="V10" s="477"/>
      <c r="W10" s="477"/>
      <c r="X10" s="477"/>
      <c r="Y10" s="477"/>
      <c r="Z10" s="477"/>
      <c r="AA10" s="477"/>
    </row>
    <row r="11" spans="2:27" ht="22.5" customHeight="1">
      <c r="B11" s="122"/>
      <c r="C11" s="466"/>
      <c r="D11" s="824" t="s">
        <v>83</v>
      </c>
      <c r="E11" s="825"/>
      <c r="F11" s="196"/>
      <c r="G11" s="401">
        <f>INDEX('لیست حقوق'!H:H,MATCH(J3,'لیست حقوق'!A:A,0),0)</f>
        <v>31</v>
      </c>
      <c r="H11" s="401" t="s">
        <v>19</v>
      </c>
      <c r="I11" s="826">
        <f>INDEX('لیست حقوق'!S:S,MATCH(J3,'لیست حقوق'!A:A,0))</f>
        <v>400000</v>
      </c>
      <c r="J11" s="827"/>
      <c r="K11" s="415" t="s">
        <v>47</v>
      </c>
      <c r="L11" s="865">
        <f>INDEX(وامها!AB:AB,MATCH(J3,وامها!B:B,0),0)</f>
        <v>0</v>
      </c>
      <c r="M11" s="866"/>
      <c r="N11" s="292" t="s">
        <v>415</v>
      </c>
      <c r="O11" s="828">
        <f>INDEX('لیست حقوق'!AC:AC,MATCH(J3,'لیست حقوق'!A:A,0),0)</f>
        <v>0</v>
      </c>
      <c r="P11" s="823"/>
      <c r="Q11" s="854"/>
      <c r="R11" s="821"/>
      <c r="S11" s="821"/>
      <c r="T11" s="477"/>
      <c r="U11" s="477"/>
      <c r="V11" s="477"/>
      <c r="W11" s="477"/>
      <c r="X11" s="477"/>
      <c r="Y11" s="477"/>
      <c r="Z11" s="477"/>
      <c r="AA11" s="477"/>
    </row>
    <row r="12" spans="2:27" ht="22.5" customHeight="1">
      <c r="B12" s="122"/>
      <c r="C12" s="466"/>
      <c r="D12" s="824" t="s">
        <v>84</v>
      </c>
      <c r="E12" s="825"/>
      <c r="F12" s="196"/>
      <c r="G12" s="401">
        <f>INDEX('لیست حقوق'!H:H,MATCH(J3,'لیست حقوق'!A:A,0),0)</f>
        <v>31</v>
      </c>
      <c r="H12" s="401" t="s">
        <v>19</v>
      </c>
      <c r="I12" s="826">
        <f>INDEX('لیست حقوق'!T:T,MATCH(J3,'لیست حقوق'!A:A,0),0)</f>
        <v>1100000</v>
      </c>
      <c r="J12" s="827"/>
      <c r="K12" s="415"/>
      <c r="L12" s="829">
        <f>INDEX('لیست حقوق'!AM:AM,MATCH(J3,'لیست حقوق'!A:A,0),0)</f>
        <v>0</v>
      </c>
      <c r="M12" s="830"/>
      <c r="N12" s="831"/>
      <c r="O12" s="822"/>
      <c r="P12" s="832"/>
      <c r="Q12" s="854"/>
      <c r="R12" s="821"/>
      <c r="S12" s="821"/>
      <c r="T12" s="477"/>
      <c r="U12" s="477"/>
      <c r="V12" s="477"/>
      <c r="W12" s="477"/>
      <c r="X12" s="477"/>
      <c r="Y12" s="477"/>
      <c r="Z12" s="477"/>
      <c r="AA12" s="477"/>
    </row>
    <row r="13" spans="2:27" ht="21.75" customHeight="1">
      <c r="B13" s="122"/>
      <c r="C13" s="466"/>
      <c r="D13" s="824" t="s">
        <v>85</v>
      </c>
      <c r="E13" s="825"/>
      <c r="F13" s="196"/>
      <c r="G13" s="401">
        <f>INDEX('لیست حقوق'!H:H,MATCH(J3,'لیست حقوق'!A:A,0),0)</f>
        <v>31</v>
      </c>
      <c r="H13" s="401" t="s">
        <v>19</v>
      </c>
      <c r="I13" s="826">
        <f>INDEX('لیست حقوق'!V:V,MATCH(J3,'لیست حقوق'!A:A,0),0)</f>
        <v>0</v>
      </c>
      <c r="J13" s="827"/>
      <c r="K13" s="415"/>
      <c r="L13" s="829">
        <f>INDEX('لیست حقوق'!AN:AN,MATCH(J3,'لیست حقوق'!A:A,0),0)</f>
        <v>0</v>
      </c>
      <c r="M13" s="830"/>
      <c r="N13" s="831"/>
      <c r="O13" s="822"/>
      <c r="P13" s="823"/>
      <c r="Q13" s="854"/>
      <c r="R13" s="821"/>
      <c r="S13" s="821"/>
      <c r="T13" s="477"/>
      <c r="U13" s="477"/>
      <c r="V13" s="477"/>
      <c r="W13" s="477"/>
      <c r="X13" s="477"/>
      <c r="Y13" s="477"/>
      <c r="Z13" s="477"/>
      <c r="AA13" s="477"/>
    </row>
    <row r="14" spans="2:27" ht="22.5" customHeight="1">
      <c r="B14" s="122"/>
      <c r="C14" s="466"/>
      <c r="D14" s="824" t="s">
        <v>60</v>
      </c>
      <c r="E14" s="825"/>
      <c r="F14" s="196"/>
      <c r="G14" s="401">
        <f>INDEX('لیست حقوق'!H:H,MATCH(J3,'لیست حقوق'!A:A,0),0)</f>
        <v>31</v>
      </c>
      <c r="H14" s="401" t="s">
        <v>19</v>
      </c>
      <c r="I14" s="826">
        <f>INDEX('لیست حقوق'!R:R,MATCH(J3,'لیست حقوق'!A:A,0),0)</f>
        <v>350000</v>
      </c>
      <c r="J14" s="827"/>
      <c r="K14" s="415"/>
      <c r="L14" s="855"/>
      <c r="M14" s="856"/>
      <c r="N14" s="857"/>
      <c r="O14" s="822"/>
      <c r="P14" s="823"/>
      <c r="Q14" s="854"/>
      <c r="R14" s="821"/>
      <c r="S14" s="821"/>
      <c r="T14" s="477"/>
      <c r="U14" s="477"/>
      <c r="V14" s="477"/>
      <c r="W14" s="477"/>
      <c r="X14" s="477"/>
      <c r="Y14" s="477"/>
      <c r="Z14" s="477"/>
      <c r="AA14" s="477"/>
    </row>
    <row r="15" spans="2:27" ht="22.5" customHeight="1">
      <c r="B15" s="122"/>
      <c r="C15" s="466"/>
      <c r="D15" s="824" t="s">
        <v>94</v>
      </c>
      <c r="E15" s="825"/>
      <c r="F15" s="196"/>
      <c r="G15" s="401"/>
      <c r="H15" s="401"/>
      <c r="I15" s="826">
        <f>INDEX('لیست حقوق'!N:N,MATCH(J3,'لیست حقوق'!A:A,0),0)</f>
        <v>0</v>
      </c>
      <c r="J15" s="827"/>
      <c r="K15" s="415"/>
      <c r="L15" s="855"/>
      <c r="M15" s="856"/>
      <c r="N15" s="857"/>
      <c r="O15" s="822"/>
      <c r="P15" s="823"/>
      <c r="Q15" s="854"/>
      <c r="R15" s="821"/>
      <c r="S15" s="821"/>
      <c r="T15" s="477"/>
      <c r="U15" s="477"/>
      <c r="V15" s="477"/>
      <c r="W15" s="477"/>
      <c r="X15" s="477"/>
      <c r="Y15" s="477"/>
      <c r="Z15" s="477"/>
      <c r="AA15" s="477"/>
    </row>
    <row r="16" spans="2:27" ht="21" customHeight="1">
      <c r="B16" s="122"/>
      <c r="C16" s="466"/>
      <c r="D16" s="824" t="s">
        <v>61</v>
      </c>
      <c r="E16" s="825"/>
      <c r="F16" s="196"/>
      <c r="G16" s="401"/>
      <c r="H16" s="401"/>
      <c r="I16" s="826">
        <f>INDEX('لیست حقوق'!O:O,MATCH(J3,'لیست حقوق'!A:A,0),0)</f>
        <v>0</v>
      </c>
      <c r="J16" s="827"/>
      <c r="K16" s="415"/>
      <c r="L16" s="855"/>
      <c r="M16" s="856"/>
      <c r="N16" s="857"/>
      <c r="O16" s="822"/>
      <c r="P16" s="823"/>
      <c r="Q16" s="854"/>
      <c r="R16" s="821"/>
      <c r="S16" s="821"/>
      <c r="T16" s="477"/>
      <c r="U16" s="477"/>
      <c r="V16" s="477"/>
      <c r="W16" s="477"/>
      <c r="X16" s="477"/>
      <c r="Y16" s="477"/>
      <c r="Z16" s="477"/>
      <c r="AA16" s="477"/>
    </row>
    <row r="17" spans="2:27" ht="20.25" customHeight="1">
      <c r="B17" s="122"/>
      <c r="C17" s="466"/>
      <c r="D17" s="824" t="s">
        <v>162</v>
      </c>
      <c r="E17" s="825"/>
      <c r="F17" s="196"/>
      <c r="G17" s="402"/>
      <c r="H17" s="402"/>
      <c r="I17" s="826">
        <f>INDEX('لیست حقوق'!Q:Q,MATCH(J3,'لیست حقوق'!A:A,0),0)</f>
        <v>0</v>
      </c>
      <c r="J17" s="827"/>
      <c r="K17" s="415"/>
      <c r="L17" s="855"/>
      <c r="M17" s="856"/>
      <c r="N17" s="857"/>
      <c r="O17" s="822"/>
      <c r="P17" s="823"/>
      <c r="Q17" s="854"/>
      <c r="R17" s="821"/>
      <c r="S17" s="821"/>
      <c r="T17" s="477"/>
      <c r="U17" s="477"/>
      <c r="V17" s="477"/>
      <c r="W17" s="477"/>
      <c r="X17" s="477"/>
      <c r="Y17" s="477"/>
      <c r="Z17" s="477"/>
      <c r="AA17" s="477"/>
    </row>
    <row r="18" spans="2:27" ht="21" customHeight="1" thickBot="1">
      <c r="B18" s="122"/>
      <c r="C18" s="466"/>
      <c r="D18" s="824" t="s">
        <v>86</v>
      </c>
      <c r="E18" s="825"/>
      <c r="F18" s="196">
        <f>INDEX('حقوق ومزایا'!T:T,MATCH(J3,'حقوق ومزایا'!A:A,0),0)</f>
        <v>71702.672727272729</v>
      </c>
      <c r="G18" s="400">
        <f>INDEX('لیست حقوق'!G:G,MATCH(J3,'لیست حقوق'!A:A,0),0)</f>
        <v>0</v>
      </c>
      <c r="H18" s="400" t="s">
        <v>39</v>
      </c>
      <c r="I18" s="902">
        <f>INDEX('لیست حقوق'!M:M,MATCH(J3,'لیست حقوق'!A:A,0),0)</f>
        <v>0</v>
      </c>
      <c r="J18" s="827"/>
      <c r="K18" s="415"/>
      <c r="L18" s="829"/>
      <c r="M18" s="830"/>
      <c r="N18" s="831"/>
      <c r="O18" s="903"/>
      <c r="P18" s="904"/>
      <c r="Q18" s="854"/>
      <c r="R18" s="821"/>
      <c r="S18" s="821"/>
      <c r="T18" s="477"/>
      <c r="U18" s="477"/>
      <c r="V18" s="477"/>
      <c r="W18" s="477"/>
      <c r="X18" s="477"/>
      <c r="Y18" s="477"/>
      <c r="Z18" s="477"/>
      <c r="AA18" s="477"/>
    </row>
    <row r="19" spans="2:27" s="37" customFormat="1" ht="24" customHeight="1" thickTop="1" thickBot="1">
      <c r="B19" s="122"/>
      <c r="C19" s="466"/>
      <c r="D19" s="818" t="s">
        <v>194</v>
      </c>
      <c r="E19" s="819"/>
      <c r="F19" s="820"/>
      <c r="G19" s="905">
        <f>INDEX('لیست حقوق'!W:W,MATCH(J3,'لیست حقوق'!A:A,0),0)</f>
        <v>11909619.418181818</v>
      </c>
      <c r="H19" s="906"/>
      <c r="I19" s="907"/>
      <c r="J19" s="248" t="s">
        <v>17</v>
      </c>
      <c r="K19" s="911" t="s">
        <v>193</v>
      </c>
      <c r="L19" s="912"/>
      <c r="M19" s="908">
        <f>SUM(O8:P18)</f>
        <v>874635.30109090905</v>
      </c>
      <c r="N19" s="909"/>
      <c r="O19" s="910"/>
      <c r="P19" s="248" t="s">
        <v>17</v>
      </c>
      <c r="Q19" s="854"/>
      <c r="R19" s="821"/>
      <c r="S19" s="821"/>
      <c r="T19" s="919"/>
      <c r="U19" s="919"/>
      <c r="V19" s="919"/>
      <c r="W19" s="919"/>
      <c r="X19" s="919"/>
      <c r="Y19" s="919"/>
      <c r="Z19" s="919"/>
      <c r="AA19" s="919"/>
    </row>
    <row r="20" spans="2:27" ht="27" customHeight="1" thickTop="1">
      <c r="B20" s="122"/>
      <c r="C20" s="466"/>
      <c r="D20" s="877" t="s">
        <v>388</v>
      </c>
      <c r="E20" s="878"/>
      <c r="F20" s="878"/>
      <c r="G20" s="878"/>
      <c r="H20" s="913">
        <f>INDEX(مرخصی!AW:AW,MATCH(J3,مرخصی!B:B,0),0)</f>
        <v>0</v>
      </c>
      <c r="I20" s="914"/>
      <c r="J20" s="258" t="s">
        <v>19</v>
      </c>
      <c r="K20" s="892" t="s">
        <v>450</v>
      </c>
      <c r="L20" s="893"/>
      <c r="M20" s="893"/>
      <c r="N20" s="893"/>
      <c r="O20" s="893"/>
      <c r="P20" s="894"/>
      <c r="Q20" s="428"/>
    </row>
    <row r="21" spans="2:27" ht="12.75" customHeight="1" thickBot="1">
      <c r="B21" s="122"/>
      <c r="C21" s="466"/>
      <c r="D21" s="879" t="s">
        <v>243</v>
      </c>
      <c r="E21" s="880"/>
      <c r="F21" s="880"/>
      <c r="G21" s="880"/>
      <c r="H21" s="915">
        <f>INDEX(مرخصی!F:F,MATCH(J3,مرخصی!B:B,0),0)</f>
        <v>6</v>
      </c>
      <c r="I21" s="916"/>
      <c r="J21" s="869" t="s">
        <v>19</v>
      </c>
      <c r="K21" s="895"/>
      <c r="L21" s="896"/>
      <c r="M21" s="896"/>
      <c r="N21" s="896"/>
      <c r="O21" s="896"/>
      <c r="P21" s="897"/>
      <c r="Q21" s="428"/>
    </row>
    <row r="22" spans="2:27" ht="12.75" customHeight="1">
      <c r="B22" s="122"/>
      <c r="C22" s="466"/>
      <c r="D22" s="881"/>
      <c r="E22" s="882"/>
      <c r="F22" s="882"/>
      <c r="G22" s="882"/>
      <c r="H22" s="917"/>
      <c r="I22" s="918"/>
      <c r="J22" s="870"/>
      <c r="K22" s="898"/>
      <c r="L22" s="896"/>
      <c r="M22" s="896"/>
      <c r="N22" s="896"/>
      <c r="O22" s="896"/>
      <c r="P22" s="897"/>
      <c r="Q22" s="428"/>
    </row>
    <row r="23" spans="2:27" ht="25.5" customHeight="1">
      <c r="B23" s="122"/>
      <c r="C23" s="466"/>
      <c r="D23" s="883" t="s">
        <v>244</v>
      </c>
      <c r="E23" s="884"/>
      <c r="F23" s="884"/>
      <c r="G23" s="884"/>
      <c r="H23" s="867">
        <f>INDEX(مرخصی!S:S,MATCH(J3,مرخصی!B:B,0),0)</f>
        <v>6</v>
      </c>
      <c r="I23" s="868"/>
      <c r="J23" s="257" t="s">
        <v>39</v>
      </c>
      <c r="K23" s="898"/>
      <c r="L23" s="896"/>
      <c r="M23" s="896"/>
      <c r="N23" s="896"/>
      <c r="O23" s="896"/>
      <c r="P23" s="897"/>
      <c r="Q23" s="428"/>
    </row>
    <row r="24" spans="2:27" ht="25.5" customHeight="1">
      <c r="B24" s="122"/>
      <c r="C24" s="466"/>
      <c r="D24" s="887" t="s">
        <v>333</v>
      </c>
      <c r="E24" s="888"/>
      <c r="F24" s="888"/>
      <c r="G24" s="889"/>
      <c r="H24" s="867">
        <f>INDEX(مرخصی!AE:AE,MATCH(J3,مرخصی!B:B,0),0)</f>
        <v>28</v>
      </c>
      <c r="I24" s="868"/>
      <c r="J24" s="257" t="s">
        <v>39</v>
      </c>
      <c r="K24" s="898"/>
      <c r="L24" s="896"/>
      <c r="M24" s="896"/>
      <c r="N24" s="896"/>
      <c r="O24" s="896"/>
      <c r="P24" s="897"/>
      <c r="Q24" s="428"/>
    </row>
    <row r="25" spans="2:27" ht="25.5" customHeight="1">
      <c r="B25" s="122"/>
      <c r="C25" s="466"/>
      <c r="D25" s="883" t="s">
        <v>262</v>
      </c>
      <c r="E25" s="884"/>
      <c r="F25" s="884"/>
      <c r="G25" s="884"/>
      <c r="H25" s="867">
        <f>INDEX(مرخصی!AI:AI,MATCH(J3,مرخصی!B:B,0),0)</f>
        <v>13.752631578947367</v>
      </c>
      <c r="I25" s="868"/>
      <c r="J25" s="257" t="s">
        <v>19</v>
      </c>
      <c r="K25" s="898"/>
      <c r="L25" s="896"/>
      <c r="M25" s="896"/>
      <c r="N25" s="896"/>
      <c r="O25" s="896"/>
      <c r="P25" s="897"/>
      <c r="Q25" s="428"/>
    </row>
    <row r="26" spans="2:27" ht="28.5" customHeight="1" thickBot="1">
      <c r="B26" s="122"/>
      <c r="C26" s="466"/>
      <c r="D26" s="885" t="s">
        <v>255</v>
      </c>
      <c r="E26" s="886"/>
      <c r="F26" s="886"/>
      <c r="G26" s="886"/>
      <c r="H26" s="890">
        <f>INDEX(مرخصی!AH:AH,MATCH(J3,مرخصی!B:B,0))</f>
        <v>23.752631578947373</v>
      </c>
      <c r="I26" s="891"/>
      <c r="J26" s="256" t="s">
        <v>19</v>
      </c>
      <c r="K26" s="899"/>
      <c r="L26" s="900"/>
      <c r="M26" s="900"/>
      <c r="N26" s="900"/>
      <c r="O26" s="900"/>
      <c r="P26" s="901"/>
      <c r="Q26" s="428"/>
    </row>
    <row r="27" spans="2:27" ht="14.25" thickTop="1" thickBot="1">
      <c r="B27" s="122"/>
      <c r="C27" s="122"/>
      <c r="D27" s="871" t="s">
        <v>451</v>
      </c>
      <c r="E27" s="872"/>
      <c r="F27" s="872"/>
      <c r="G27" s="872"/>
      <c r="H27" s="872"/>
      <c r="I27" s="872"/>
      <c r="J27" s="872"/>
      <c r="K27" s="872"/>
      <c r="L27" s="872"/>
      <c r="M27" s="872"/>
      <c r="N27" s="872"/>
      <c r="O27" s="872"/>
      <c r="P27" s="873"/>
      <c r="Q27" s="122"/>
    </row>
    <row r="28" spans="2:27" ht="25.5" customHeight="1" thickBot="1">
      <c r="B28" s="122"/>
      <c r="C28" s="122"/>
      <c r="D28" s="874"/>
      <c r="E28" s="875"/>
      <c r="F28" s="875"/>
      <c r="G28" s="875"/>
      <c r="H28" s="875"/>
      <c r="I28" s="875"/>
      <c r="J28" s="875"/>
      <c r="K28" s="875"/>
      <c r="L28" s="875"/>
      <c r="M28" s="875"/>
      <c r="N28" s="875"/>
      <c r="O28" s="875"/>
      <c r="P28" s="876"/>
      <c r="Q28" s="122"/>
    </row>
    <row r="29" spans="2:27" ht="13.5" thickTop="1"/>
    <row r="36" spans="11:14">
      <c r="K36" s="84"/>
      <c r="L36" s="84"/>
      <c r="M36" s="85"/>
      <c r="N36" s="84"/>
    </row>
    <row r="37" spans="11:14">
      <c r="K37" s="86"/>
    </row>
    <row r="38" spans="11:14">
      <c r="K38" s="84"/>
    </row>
    <row r="39" spans="11:14">
      <c r="K39" s="84"/>
    </row>
    <row r="40" spans="11:14">
      <c r="K40" s="87"/>
    </row>
    <row r="41" spans="11:14">
      <c r="K41" s="85"/>
    </row>
  </sheetData>
  <mergeCells count="125">
    <mergeCell ref="Q19:S19"/>
    <mergeCell ref="T19:Y19"/>
    <mergeCell ref="Z19:AA19"/>
    <mergeCell ref="Z13:AA13"/>
    <mergeCell ref="Z14:AA14"/>
    <mergeCell ref="Z15:AA15"/>
    <mergeCell ref="Z16:AA16"/>
    <mergeCell ref="Z17:AA17"/>
    <mergeCell ref="Q14:S14"/>
    <mergeCell ref="G19:I19"/>
    <mergeCell ref="M19:O19"/>
    <mergeCell ref="K19:L19"/>
    <mergeCell ref="H20:I20"/>
    <mergeCell ref="H21:I22"/>
    <mergeCell ref="Q7:S7"/>
    <mergeCell ref="T7:Y7"/>
    <mergeCell ref="Z7:AA7"/>
    <mergeCell ref="Q8:S8"/>
    <mergeCell ref="Q9:S9"/>
    <mergeCell ref="Z8:AA8"/>
    <mergeCell ref="Z9:AA9"/>
    <mergeCell ref="Z10:AA10"/>
    <mergeCell ref="Z11:AA11"/>
    <mergeCell ref="Z12:AA12"/>
    <mergeCell ref="Q15:S15"/>
    <mergeCell ref="Q16:S16"/>
    <mergeCell ref="Q17:S17"/>
    <mergeCell ref="Q18:S18"/>
    <mergeCell ref="T8:Y8"/>
    <mergeCell ref="T9:Y9"/>
    <mergeCell ref="T10:Y10"/>
    <mergeCell ref="T11:Y11"/>
    <mergeCell ref="T12:Y12"/>
    <mergeCell ref="D18:E18"/>
    <mergeCell ref="D12:E12"/>
    <mergeCell ref="I12:J12"/>
    <mergeCell ref="L12:N12"/>
    <mergeCell ref="L13:N13"/>
    <mergeCell ref="L11:M11"/>
    <mergeCell ref="H23:I23"/>
    <mergeCell ref="J21:J22"/>
    <mergeCell ref="D27:P28"/>
    <mergeCell ref="D20:G20"/>
    <mergeCell ref="D21:G22"/>
    <mergeCell ref="D23:G23"/>
    <mergeCell ref="D26:G26"/>
    <mergeCell ref="D25:G25"/>
    <mergeCell ref="D24:G24"/>
    <mergeCell ref="H24:I24"/>
    <mergeCell ref="H25:I25"/>
    <mergeCell ref="H26:I26"/>
    <mergeCell ref="K20:P20"/>
    <mergeCell ref="K21:P26"/>
    <mergeCell ref="O15:P15"/>
    <mergeCell ref="O16:P16"/>
    <mergeCell ref="I18:J18"/>
    <mergeCell ref="O18:P18"/>
    <mergeCell ref="Q5:S5"/>
    <mergeCell ref="T5:Y5"/>
    <mergeCell ref="Z5:AA5"/>
    <mergeCell ref="Q6:AA6"/>
    <mergeCell ref="L14:N14"/>
    <mergeCell ref="L15:N15"/>
    <mergeCell ref="L16:N16"/>
    <mergeCell ref="L17:N17"/>
    <mergeCell ref="L18:N18"/>
    <mergeCell ref="T13:Y13"/>
    <mergeCell ref="T14:Y14"/>
    <mergeCell ref="T15:Y15"/>
    <mergeCell ref="T16:Y16"/>
    <mergeCell ref="T17:Y17"/>
    <mergeCell ref="T18:Y18"/>
    <mergeCell ref="Q10:S10"/>
    <mergeCell ref="Q11:S11"/>
    <mergeCell ref="Q12:S12"/>
    <mergeCell ref="Q13:S13"/>
    <mergeCell ref="Z18:AA18"/>
    <mergeCell ref="I13:J13"/>
    <mergeCell ref="O13:P13"/>
    <mergeCell ref="E2:F2"/>
    <mergeCell ref="G2:I2"/>
    <mergeCell ref="O8:P8"/>
    <mergeCell ref="D9:E9"/>
    <mergeCell ref="I9:J9"/>
    <mergeCell ref="O9:P9"/>
    <mergeCell ref="D8:E8"/>
    <mergeCell ref="I8:J8"/>
    <mergeCell ref="L8:N8"/>
    <mergeCell ref="L9:N9"/>
    <mergeCell ref="L5:O5"/>
    <mergeCell ref="D6:J6"/>
    <mergeCell ref="K6:P6"/>
    <mergeCell ref="D7:E7"/>
    <mergeCell ref="I7:J7"/>
    <mergeCell ref="O7:P7"/>
    <mergeCell ref="L7:N7"/>
    <mergeCell ref="E5:H5"/>
    <mergeCell ref="E4:F4"/>
    <mergeCell ref="I4:J4"/>
    <mergeCell ref="E3:F3"/>
    <mergeCell ref="G3:I3"/>
    <mergeCell ref="L2:P2"/>
    <mergeCell ref="L3:P4"/>
    <mergeCell ref="D19:F19"/>
    <mergeCell ref="C1:Q1"/>
    <mergeCell ref="C2:C26"/>
    <mergeCell ref="O14:P14"/>
    <mergeCell ref="D17:E17"/>
    <mergeCell ref="I17:J17"/>
    <mergeCell ref="O17:P17"/>
    <mergeCell ref="D15:E15"/>
    <mergeCell ref="D16:E16"/>
    <mergeCell ref="I15:J15"/>
    <mergeCell ref="I16:J16"/>
    <mergeCell ref="D14:E14"/>
    <mergeCell ref="I14:J14"/>
    <mergeCell ref="O10:P10"/>
    <mergeCell ref="D11:E11"/>
    <mergeCell ref="I11:J11"/>
    <mergeCell ref="O11:P11"/>
    <mergeCell ref="D10:E10"/>
    <mergeCell ref="I10:J10"/>
    <mergeCell ref="L10:N10"/>
    <mergeCell ref="O12:P12"/>
    <mergeCell ref="D13:E13"/>
  </mergeCells>
  <pageMargins left="0" right="0" top="0.39370078740157483" bottom="0" header="0.31496062992125984" footer="0.31496062992125984"/>
  <pageSetup paperSize="11" scale="60" orientation="landscape" r:id="rId1"/>
  <ignoredErrors>
    <ignoredError sqref="I18 G18" evalError="1"/>
  </ignoredErrors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AF115"/>
  <sheetViews>
    <sheetView rightToLeft="1" showWhiteSpace="0" zoomScale="80" zoomScaleNormal="80" zoomScalePageLayoutView="60" workbookViewId="0">
      <selection activeCell="K2" sqref="K2:M3"/>
    </sheetView>
  </sheetViews>
  <sheetFormatPr defaultRowHeight="12.75"/>
  <cols>
    <col min="1" max="1" width="7.140625" customWidth="1"/>
    <col min="2" max="2" width="14.7109375" customWidth="1"/>
    <col min="3" max="3" width="15.140625" customWidth="1"/>
    <col min="4" max="4" width="11.5703125" customWidth="1"/>
    <col min="5" max="5" width="17.5703125" customWidth="1"/>
    <col min="6" max="6" width="9.7109375" customWidth="1"/>
    <col min="7" max="7" width="5" customWidth="1"/>
    <col min="8" max="8" width="15.5703125" customWidth="1"/>
    <col min="9" max="9" width="1.140625" customWidth="1"/>
    <col min="10" max="10" width="14.7109375" bestFit="1" customWidth="1"/>
    <col min="11" max="11" width="15.28515625" customWidth="1"/>
    <col min="12" max="12" width="10.85546875" customWidth="1"/>
    <col min="13" max="13" width="17.85546875" customWidth="1"/>
    <col min="14" max="14" width="10.28515625" customWidth="1"/>
    <col min="15" max="15" width="4.42578125" customWidth="1"/>
    <col min="16" max="16" width="15.5703125" customWidth="1"/>
    <col min="17" max="17" width="2.5703125" customWidth="1"/>
    <col min="18" max="32" width="9.140625" style="976"/>
  </cols>
  <sheetData>
    <row r="1" spans="1:17" ht="13.5" thickBot="1"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</row>
    <row r="2" spans="1:17" ht="13.5" customHeight="1" thickTop="1">
      <c r="A2" s="466"/>
      <c r="B2" s="998" t="s">
        <v>358</v>
      </c>
      <c r="C2" s="938"/>
      <c r="D2" s="938"/>
      <c r="E2" s="938"/>
      <c r="F2" s="938"/>
      <c r="G2" s="938"/>
      <c r="H2" s="939"/>
      <c r="I2" s="1008"/>
      <c r="J2" s="998" t="s">
        <v>357</v>
      </c>
      <c r="K2" s="935"/>
      <c r="L2" s="936"/>
      <c r="M2" s="936"/>
      <c r="N2" s="938"/>
      <c r="O2" s="938"/>
      <c r="P2" s="939"/>
      <c r="Q2" s="854"/>
    </row>
    <row r="3" spans="1:17" ht="26.25" customHeight="1">
      <c r="A3" s="466"/>
      <c r="B3" s="999"/>
      <c r="C3" s="940"/>
      <c r="D3" s="940"/>
      <c r="E3" s="940"/>
      <c r="F3" s="940"/>
      <c r="G3" s="940"/>
      <c r="H3" s="941"/>
      <c r="I3" s="1009"/>
      <c r="J3" s="999"/>
      <c r="K3" s="937"/>
      <c r="L3" s="937"/>
      <c r="M3" s="937"/>
      <c r="N3" s="940"/>
      <c r="O3" s="940"/>
      <c r="P3" s="941"/>
      <c r="Q3" s="854"/>
    </row>
    <row r="4" spans="1:17" ht="39.75" customHeight="1">
      <c r="A4" s="466"/>
      <c r="B4" s="225"/>
      <c r="C4" s="1011" t="s">
        <v>344</v>
      </c>
      <c r="D4" s="1012"/>
      <c r="E4" s="1012"/>
      <c r="F4" s="1013"/>
      <c r="G4" s="1014"/>
      <c r="H4" s="1015"/>
      <c r="I4" s="1009"/>
      <c r="J4" s="226"/>
      <c r="K4" s="1016" t="s">
        <v>345</v>
      </c>
      <c r="L4" s="1017"/>
      <c r="M4" s="1017"/>
      <c r="N4" s="1018"/>
      <c r="O4" s="1014"/>
      <c r="P4" s="1015"/>
      <c r="Q4" s="854"/>
    </row>
    <row r="5" spans="1:17" ht="19.5" customHeight="1">
      <c r="A5" s="466"/>
      <c r="B5" s="1019"/>
      <c r="C5" s="1020"/>
      <c r="D5" s="1020"/>
      <c r="E5" s="1020"/>
      <c r="F5" s="1020"/>
      <c r="G5" s="1020"/>
      <c r="H5" s="1021"/>
      <c r="I5" s="1009"/>
      <c r="J5" s="1019"/>
      <c r="K5" s="1020"/>
      <c r="L5" s="1020"/>
      <c r="M5" s="1020"/>
      <c r="N5" s="1020"/>
      <c r="O5" s="1020"/>
      <c r="P5" s="1021"/>
      <c r="Q5" s="854"/>
    </row>
    <row r="6" spans="1:17" ht="18.75" customHeight="1">
      <c r="A6" s="466"/>
      <c r="B6" s="1022"/>
      <c r="C6" s="1023"/>
      <c r="D6" s="1023"/>
      <c r="E6" s="1023"/>
      <c r="F6" s="1023"/>
      <c r="G6" s="1023"/>
      <c r="H6" s="1024"/>
      <c r="I6" s="1009"/>
      <c r="J6" s="1022"/>
      <c r="K6" s="1023"/>
      <c r="L6" s="1023"/>
      <c r="M6" s="1023"/>
      <c r="N6" s="1023"/>
      <c r="O6" s="1023"/>
      <c r="P6" s="1024"/>
      <c r="Q6" s="854"/>
    </row>
    <row r="7" spans="1:17" ht="43.5" customHeight="1">
      <c r="A7" s="466"/>
      <c r="B7" s="1004" t="s">
        <v>346</v>
      </c>
      <c r="C7" s="1005"/>
      <c r="D7" s="951" t="str">
        <f>INDEX('بانك اطلاعاتي'!B:B,MATCH(D8,'بانك اطلاعاتي'!D:D,0),0)</f>
        <v>خلیل</v>
      </c>
      <c r="E7" s="952"/>
      <c r="F7" s="953" t="str">
        <f>INDEX('بانك اطلاعاتي'!C:C,MATCH(D8,'بانك اطلاعاتي'!D:D,0),0)</f>
        <v>آزادیخواه</v>
      </c>
      <c r="G7" s="953"/>
      <c r="H7" s="954"/>
      <c r="I7" s="1009"/>
      <c r="J7" s="1004" t="s">
        <v>69</v>
      </c>
      <c r="K7" s="1005"/>
      <c r="L7" s="951" t="str">
        <f>D7</f>
        <v>خلیل</v>
      </c>
      <c r="M7" s="952"/>
      <c r="N7" s="953" t="str">
        <f>F7</f>
        <v>آزادیخواه</v>
      </c>
      <c r="O7" s="953"/>
      <c r="P7" s="954"/>
      <c r="Q7" s="854"/>
    </row>
    <row r="8" spans="1:17" ht="42.75" customHeight="1">
      <c r="A8" s="466"/>
      <c r="B8" s="1006" t="s">
        <v>347</v>
      </c>
      <c r="C8" s="1007"/>
      <c r="D8" s="227">
        <v>111</v>
      </c>
      <c r="E8" s="229" t="s">
        <v>371</v>
      </c>
      <c r="F8" s="955" t="str">
        <f>INDEX('بانك اطلاعاتي'!AA:AA,MATCH(D8,'بانك اطلاعاتي'!D:D,0),0)</f>
        <v>انبار</v>
      </c>
      <c r="G8" s="956"/>
      <c r="H8" s="957"/>
      <c r="I8" s="1009"/>
      <c r="J8" s="1006" t="s">
        <v>7</v>
      </c>
      <c r="K8" s="1007"/>
      <c r="L8" s="228">
        <f>D8</f>
        <v>111</v>
      </c>
      <c r="M8" s="229" t="s">
        <v>371</v>
      </c>
      <c r="N8" s="955" t="str">
        <f>F8</f>
        <v>انبار</v>
      </c>
      <c r="O8" s="956"/>
      <c r="P8" s="957"/>
      <c r="Q8" s="854"/>
    </row>
    <row r="9" spans="1:17" ht="17.25" customHeight="1">
      <c r="A9" s="466"/>
      <c r="B9" s="993" t="s">
        <v>348</v>
      </c>
      <c r="C9" s="988" t="s">
        <v>425</v>
      </c>
      <c r="D9" s="988"/>
      <c r="E9" s="988"/>
      <c r="F9" s="988"/>
      <c r="G9" s="989">
        <v>1</v>
      </c>
      <c r="H9" s="990"/>
      <c r="I9" s="1009"/>
      <c r="J9" s="993" t="str">
        <f>B9</f>
        <v>نوع مرخصی :</v>
      </c>
      <c r="K9" s="988" t="str">
        <f>C9</f>
        <v>استحقاقی</v>
      </c>
      <c r="L9" s="988"/>
      <c r="M9" s="988"/>
      <c r="N9" s="988"/>
      <c r="O9" s="1000">
        <f>G9</f>
        <v>1</v>
      </c>
      <c r="P9" s="1001"/>
      <c r="Q9" s="854"/>
    </row>
    <row r="10" spans="1:17" ht="19.5" customHeight="1">
      <c r="A10" s="466"/>
      <c r="B10" s="994"/>
      <c r="C10" s="988"/>
      <c r="D10" s="988"/>
      <c r="E10" s="988"/>
      <c r="F10" s="988"/>
      <c r="G10" s="991"/>
      <c r="H10" s="992"/>
      <c r="I10" s="1009"/>
      <c r="J10" s="994"/>
      <c r="K10" s="988"/>
      <c r="L10" s="988"/>
      <c r="M10" s="988"/>
      <c r="N10" s="988"/>
      <c r="O10" s="1002"/>
      <c r="P10" s="1003"/>
      <c r="Q10" s="854"/>
    </row>
    <row r="11" spans="1:17" ht="39" customHeight="1" thickBot="1">
      <c r="A11" s="466"/>
      <c r="B11" s="995" t="s">
        <v>349</v>
      </c>
      <c r="C11" s="996"/>
      <c r="D11" s="996"/>
      <c r="E11" s="996"/>
      <c r="F11" s="996"/>
      <c r="G11" s="996"/>
      <c r="H11" s="997"/>
      <c r="I11" s="1009"/>
      <c r="J11" s="995" t="s">
        <v>349</v>
      </c>
      <c r="K11" s="996"/>
      <c r="L11" s="996"/>
      <c r="M11" s="996"/>
      <c r="N11" s="996"/>
      <c r="O11" s="996"/>
      <c r="P11" s="997"/>
      <c r="Q11" s="854"/>
    </row>
    <row r="12" spans="1:17" ht="13.5" customHeight="1" thickTop="1">
      <c r="A12" s="466"/>
      <c r="B12" s="929" t="s">
        <v>350</v>
      </c>
      <c r="C12" s="985" t="s">
        <v>426</v>
      </c>
      <c r="D12" s="929" t="s">
        <v>351</v>
      </c>
      <c r="E12" s="985" t="s">
        <v>426</v>
      </c>
      <c r="F12" s="920" t="s">
        <v>352</v>
      </c>
      <c r="G12" s="923">
        <v>1</v>
      </c>
      <c r="H12" s="926" t="s">
        <v>353</v>
      </c>
      <c r="I12" s="1009"/>
      <c r="J12" s="929" t="s">
        <v>350</v>
      </c>
      <c r="K12" s="932" t="str">
        <f>C12</f>
        <v>94/07/08</v>
      </c>
      <c r="L12" s="929" t="s">
        <v>351</v>
      </c>
      <c r="M12" s="985" t="str">
        <f>E12</f>
        <v>94/07/08</v>
      </c>
      <c r="N12" s="920" t="s">
        <v>352</v>
      </c>
      <c r="O12" s="923">
        <f>G12</f>
        <v>1</v>
      </c>
      <c r="P12" s="926" t="s">
        <v>353</v>
      </c>
      <c r="Q12" s="854"/>
    </row>
    <row r="13" spans="1:17" ht="42.75" customHeight="1">
      <c r="A13" s="466"/>
      <c r="B13" s="930"/>
      <c r="C13" s="986"/>
      <c r="D13" s="930"/>
      <c r="E13" s="986"/>
      <c r="F13" s="921"/>
      <c r="G13" s="924"/>
      <c r="H13" s="927"/>
      <c r="I13" s="1009"/>
      <c r="J13" s="930"/>
      <c r="K13" s="933"/>
      <c r="L13" s="930"/>
      <c r="M13" s="986"/>
      <c r="N13" s="921"/>
      <c r="O13" s="924"/>
      <c r="P13" s="927"/>
      <c r="Q13" s="854"/>
    </row>
    <row r="14" spans="1:17" ht="12.75" customHeight="1">
      <c r="A14" s="466"/>
      <c r="B14" s="930"/>
      <c r="C14" s="986"/>
      <c r="D14" s="930"/>
      <c r="E14" s="986"/>
      <c r="F14" s="921"/>
      <c r="G14" s="924"/>
      <c r="H14" s="927"/>
      <c r="I14" s="1009"/>
      <c r="J14" s="930"/>
      <c r="K14" s="933"/>
      <c r="L14" s="930"/>
      <c r="M14" s="986"/>
      <c r="N14" s="921"/>
      <c r="O14" s="924"/>
      <c r="P14" s="927"/>
      <c r="Q14" s="854"/>
    </row>
    <row r="15" spans="1:17" ht="19.5" customHeight="1" thickBot="1">
      <c r="A15" s="466"/>
      <c r="B15" s="931"/>
      <c r="C15" s="987"/>
      <c r="D15" s="931"/>
      <c r="E15" s="987"/>
      <c r="F15" s="922"/>
      <c r="G15" s="925"/>
      <c r="H15" s="928"/>
      <c r="I15" s="1009"/>
      <c r="J15" s="931"/>
      <c r="K15" s="934"/>
      <c r="L15" s="931"/>
      <c r="M15" s="987"/>
      <c r="N15" s="922"/>
      <c r="O15" s="925"/>
      <c r="P15" s="928"/>
      <c r="Q15" s="854"/>
    </row>
    <row r="16" spans="1:17" ht="12.75" customHeight="1" thickTop="1">
      <c r="A16" s="466"/>
      <c r="B16" s="977"/>
      <c r="C16" s="978"/>
      <c r="D16" s="981"/>
      <c r="E16" s="982"/>
      <c r="F16" s="958"/>
      <c r="G16" s="960"/>
      <c r="H16" s="961"/>
      <c r="I16" s="1009"/>
      <c r="J16" s="977"/>
      <c r="K16" s="978"/>
      <c r="L16" s="981"/>
      <c r="M16" s="982"/>
      <c r="N16" s="958"/>
      <c r="O16" s="960"/>
      <c r="P16" s="961"/>
      <c r="Q16" s="854"/>
    </row>
    <row r="17" spans="1:17" ht="24.75" customHeight="1" thickBot="1">
      <c r="A17" s="466"/>
      <c r="B17" s="979"/>
      <c r="C17" s="980"/>
      <c r="D17" s="983"/>
      <c r="E17" s="984"/>
      <c r="F17" s="959"/>
      <c r="G17" s="962"/>
      <c r="H17" s="963"/>
      <c r="I17" s="1009"/>
      <c r="J17" s="979"/>
      <c r="K17" s="980"/>
      <c r="L17" s="983"/>
      <c r="M17" s="984"/>
      <c r="N17" s="959"/>
      <c r="O17" s="962"/>
      <c r="P17" s="963"/>
      <c r="Q17" s="854"/>
    </row>
    <row r="18" spans="1:17" ht="25.5" thickTop="1">
      <c r="A18" s="466"/>
      <c r="B18" s="964" t="s">
        <v>354</v>
      </c>
      <c r="C18" s="965"/>
      <c r="D18" s="966" t="s">
        <v>355</v>
      </c>
      <c r="E18" s="965"/>
      <c r="F18" s="967" t="s">
        <v>356</v>
      </c>
      <c r="G18" s="968"/>
      <c r="H18" s="969"/>
      <c r="I18" s="1009"/>
      <c r="J18" s="964" t="s">
        <v>354</v>
      </c>
      <c r="K18" s="965"/>
      <c r="L18" s="966" t="s">
        <v>355</v>
      </c>
      <c r="M18" s="965"/>
      <c r="N18" s="967" t="s">
        <v>356</v>
      </c>
      <c r="O18" s="968"/>
      <c r="P18" s="969"/>
      <c r="Q18" s="854"/>
    </row>
    <row r="19" spans="1:17" ht="31.5" customHeight="1">
      <c r="A19" s="466"/>
      <c r="B19" s="942" t="str">
        <f>INDEX(مرخصی!C:C,MATCH(D8,مرخصی!B:B,0))</f>
        <v>خلیل آزادیخواه</v>
      </c>
      <c r="C19" s="943"/>
      <c r="D19" s="948" t="str">
        <f>INDEX('بانك اطلاعاتي'!Z:Z,MATCH(D8,'بانك اطلاعاتي'!D:D,0),0)</f>
        <v>علیرضا شاملو</v>
      </c>
      <c r="E19" s="943"/>
      <c r="F19" s="970"/>
      <c r="G19" s="971"/>
      <c r="H19" s="972"/>
      <c r="I19" s="1009"/>
      <c r="J19" s="942" t="str">
        <f>B19</f>
        <v>خلیل آزادیخواه</v>
      </c>
      <c r="K19" s="943"/>
      <c r="L19" s="948" t="str">
        <f>D19</f>
        <v>علیرضا شاملو</v>
      </c>
      <c r="M19" s="943"/>
      <c r="N19" s="970"/>
      <c r="O19" s="971"/>
      <c r="P19" s="972"/>
      <c r="Q19" s="854"/>
    </row>
    <row r="20" spans="1:17" ht="30" customHeight="1">
      <c r="A20" s="466"/>
      <c r="B20" s="944"/>
      <c r="C20" s="945"/>
      <c r="D20" s="949"/>
      <c r="E20" s="945"/>
      <c r="F20" s="970"/>
      <c r="G20" s="971"/>
      <c r="H20" s="972"/>
      <c r="I20" s="1009"/>
      <c r="J20" s="944"/>
      <c r="K20" s="945"/>
      <c r="L20" s="949"/>
      <c r="M20" s="945"/>
      <c r="N20" s="970"/>
      <c r="O20" s="971"/>
      <c r="P20" s="972"/>
      <c r="Q20" s="854"/>
    </row>
    <row r="21" spans="1:17" ht="12.75" customHeight="1">
      <c r="A21" s="466"/>
      <c r="B21" s="944"/>
      <c r="C21" s="945"/>
      <c r="D21" s="949"/>
      <c r="E21" s="945"/>
      <c r="F21" s="970"/>
      <c r="G21" s="971"/>
      <c r="H21" s="972"/>
      <c r="I21" s="1009"/>
      <c r="J21" s="944"/>
      <c r="K21" s="945"/>
      <c r="L21" s="949"/>
      <c r="M21" s="945"/>
      <c r="N21" s="970"/>
      <c r="O21" s="971"/>
      <c r="P21" s="972"/>
      <c r="Q21" s="854"/>
    </row>
    <row r="22" spans="1:17" ht="22.5" customHeight="1">
      <c r="A22" s="466"/>
      <c r="B22" s="944"/>
      <c r="C22" s="945"/>
      <c r="D22" s="949"/>
      <c r="E22" s="945"/>
      <c r="F22" s="970"/>
      <c r="G22" s="971"/>
      <c r="H22" s="972"/>
      <c r="I22" s="1009"/>
      <c r="J22" s="944"/>
      <c r="K22" s="945"/>
      <c r="L22" s="949"/>
      <c r="M22" s="945"/>
      <c r="N22" s="970"/>
      <c r="O22" s="971"/>
      <c r="P22" s="972"/>
      <c r="Q22" s="854"/>
    </row>
    <row r="23" spans="1:17" ht="24" customHeight="1">
      <c r="A23" s="466"/>
      <c r="B23" s="944"/>
      <c r="C23" s="945"/>
      <c r="D23" s="949"/>
      <c r="E23" s="945"/>
      <c r="F23" s="970"/>
      <c r="G23" s="971"/>
      <c r="H23" s="972"/>
      <c r="I23" s="1009"/>
      <c r="J23" s="944"/>
      <c r="K23" s="945"/>
      <c r="L23" s="949"/>
      <c r="M23" s="945"/>
      <c r="N23" s="970"/>
      <c r="O23" s="971"/>
      <c r="P23" s="972"/>
      <c r="Q23" s="854"/>
    </row>
    <row r="24" spans="1:17" ht="28.5" customHeight="1">
      <c r="A24" s="466"/>
      <c r="B24" s="944"/>
      <c r="C24" s="945"/>
      <c r="D24" s="949"/>
      <c r="E24" s="945"/>
      <c r="F24" s="970"/>
      <c r="G24" s="971"/>
      <c r="H24" s="972"/>
      <c r="I24" s="1009"/>
      <c r="J24" s="944"/>
      <c r="K24" s="945"/>
      <c r="L24" s="949"/>
      <c r="M24" s="945"/>
      <c r="N24" s="970"/>
      <c r="O24" s="971"/>
      <c r="P24" s="972"/>
      <c r="Q24" s="854"/>
    </row>
    <row r="25" spans="1:17" ht="42" customHeight="1" thickBot="1">
      <c r="A25" s="466"/>
      <c r="B25" s="946"/>
      <c r="C25" s="947"/>
      <c r="D25" s="950"/>
      <c r="E25" s="947"/>
      <c r="F25" s="973"/>
      <c r="G25" s="974"/>
      <c r="H25" s="975"/>
      <c r="I25" s="1010"/>
      <c r="J25" s="946"/>
      <c r="K25" s="947"/>
      <c r="L25" s="950"/>
      <c r="M25" s="947"/>
      <c r="N25" s="973"/>
      <c r="O25" s="974"/>
      <c r="P25" s="975"/>
      <c r="Q25" s="854"/>
    </row>
    <row r="26" spans="1:17" ht="13.5" thickTop="1">
      <c r="B26" s="477"/>
      <c r="C26" s="477"/>
      <c r="D26" s="477"/>
      <c r="E26" s="477"/>
      <c r="F26" s="477"/>
      <c r="G26" s="477"/>
      <c r="H26" s="477"/>
      <c r="I26" s="477"/>
      <c r="J26" s="477"/>
      <c r="K26" s="477"/>
      <c r="L26" s="477"/>
      <c r="M26" s="477"/>
      <c r="N26" s="477"/>
      <c r="O26" s="477"/>
      <c r="P26" s="477"/>
      <c r="Q26" s="477"/>
    </row>
    <row r="27" spans="1:17"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</row>
    <row r="28" spans="1:17">
      <c r="B28" s="477"/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Q28" s="477"/>
    </row>
    <row r="29" spans="1:17"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</row>
    <row r="30" spans="1:17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L30" s="477"/>
      <c r="M30" s="477"/>
      <c r="N30" s="477"/>
      <c r="O30" s="477"/>
      <c r="P30" s="477"/>
      <c r="Q30" s="477"/>
    </row>
    <row r="31" spans="1:17">
      <c r="B31" s="477"/>
      <c r="C31" s="477"/>
      <c r="D31" s="477"/>
      <c r="E31" s="477"/>
      <c r="F31" s="477"/>
      <c r="G31" s="477"/>
      <c r="H31" s="477"/>
      <c r="I31" s="477"/>
      <c r="J31" s="477"/>
      <c r="K31" s="477"/>
      <c r="L31" s="477"/>
      <c r="M31" s="477"/>
      <c r="N31" s="477"/>
      <c r="O31" s="477"/>
      <c r="P31" s="477"/>
      <c r="Q31" s="477"/>
    </row>
    <row r="32" spans="1:17">
      <c r="B32" s="477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77"/>
    </row>
    <row r="33" spans="2:17">
      <c r="B33" s="477"/>
      <c r="C33" s="477"/>
      <c r="D33" s="477"/>
      <c r="E33" s="477"/>
      <c r="F33" s="477"/>
      <c r="G33" s="477"/>
      <c r="H33" s="477"/>
      <c r="I33" s="477"/>
      <c r="J33" s="477"/>
      <c r="K33" s="477"/>
      <c r="L33" s="477"/>
      <c r="M33" s="477"/>
      <c r="N33" s="477"/>
      <c r="O33" s="477"/>
      <c r="P33" s="477"/>
      <c r="Q33" s="477"/>
    </row>
    <row r="34" spans="2:17"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</row>
    <row r="35" spans="2:17"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</row>
    <row r="36" spans="2:17"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</row>
    <row r="37" spans="2:17"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</row>
    <row r="38" spans="2:17">
      <c r="B38" s="477"/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</row>
    <row r="39" spans="2:17">
      <c r="B39" s="477"/>
      <c r="C39" s="477"/>
      <c r="D39" s="477"/>
      <c r="E39" s="477"/>
      <c r="F39" s="477"/>
      <c r="G39" s="477"/>
      <c r="H39" s="477"/>
      <c r="I39" s="477"/>
      <c r="J39" s="477"/>
      <c r="K39" s="477"/>
      <c r="L39" s="477"/>
      <c r="M39" s="477"/>
      <c r="N39" s="477"/>
      <c r="O39" s="477"/>
      <c r="P39" s="477"/>
      <c r="Q39" s="477"/>
    </row>
    <row r="40" spans="2:17">
      <c r="B40" s="477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7"/>
      <c r="N40" s="477"/>
      <c r="O40" s="477"/>
      <c r="P40" s="477"/>
      <c r="Q40" s="477"/>
    </row>
    <row r="41" spans="2:17"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  <c r="N41" s="477"/>
      <c r="O41" s="477"/>
      <c r="P41" s="477"/>
      <c r="Q41" s="477"/>
    </row>
    <row r="42" spans="2:17">
      <c r="B42" s="477"/>
      <c r="C42" s="477"/>
      <c r="D42" s="477"/>
      <c r="E42" s="477"/>
      <c r="F42" s="477"/>
      <c r="G42" s="477"/>
      <c r="H42" s="477"/>
      <c r="I42" s="477"/>
      <c r="J42" s="477"/>
      <c r="K42" s="477"/>
      <c r="L42" s="477"/>
      <c r="M42" s="477"/>
      <c r="N42" s="477"/>
      <c r="O42" s="477"/>
      <c r="P42" s="477"/>
      <c r="Q42" s="477"/>
    </row>
    <row r="43" spans="2:17">
      <c r="B43" s="477"/>
      <c r="C43" s="477"/>
      <c r="D43" s="477"/>
      <c r="E43" s="477"/>
      <c r="F43" s="477"/>
      <c r="G43" s="477"/>
      <c r="H43" s="477"/>
      <c r="I43" s="477"/>
      <c r="J43" s="477"/>
      <c r="K43" s="477"/>
      <c r="L43" s="477"/>
      <c r="M43" s="477"/>
      <c r="N43" s="477"/>
      <c r="O43" s="477"/>
      <c r="P43" s="477"/>
      <c r="Q43" s="477"/>
    </row>
    <row r="44" spans="2:17">
      <c r="B44" s="477"/>
      <c r="C44" s="477"/>
      <c r="D44" s="477"/>
      <c r="E44" s="477"/>
      <c r="F44" s="477"/>
      <c r="G44" s="477"/>
      <c r="H44" s="477"/>
      <c r="I44" s="477"/>
      <c r="J44" s="477"/>
      <c r="K44" s="477"/>
      <c r="L44" s="477"/>
      <c r="M44" s="477"/>
      <c r="N44" s="477"/>
      <c r="O44" s="477"/>
      <c r="P44" s="477"/>
      <c r="Q44" s="477"/>
    </row>
    <row r="45" spans="2:17">
      <c r="B45" s="477"/>
      <c r="C45" s="477"/>
      <c r="D45" s="477"/>
      <c r="E45" s="477"/>
      <c r="F45" s="477"/>
      <c r="G45" s="477"/>
      <c r="H45" s="477"/>
      <c r="I45" s="477"/>
      <c r="J45" s="477"/>
      <c r="K45" s="477"/>
      <c r="L45" s="477"/>
      <c r="M45" s="477"/>
      <c r="N45" s="477"/>
      <c r="O45" s="477"/>
      <c r="P45" s="477"/>
      <c r="Q45" s="477"/>
    </row>
    <row r="46" spans="2:17">
      <c r="B46" s="477"/>
      <c r="C46" s="477"/>
      <c r="D46" s="477"/>
      <c r="E46" s="477"/>
      <c r="F46" s="477"/>
      <c r="G46" s="477"/>
      <c r="H46" s="477"/>
      <c r="I46" s="477"/>
      <c r="J46" s="477"/>
      <c r="K46" s="477"/>
      <c r="L46" s="477"/>
      <c r="M46" s="477"/>
      <c r="N46" s="477"/>
      <c r="O46" s="477"/>
      <c r="P46" s="477"/>
      <c r="Q46" s="477"/>
    </row>
    <row r="47" spans="2:17">
      <c r="B47" s="477"/>
      <c r="C47" s="477"/>
      <c r="D47" s="477"/>
      <c r="E47" s="477"/>
      <c r="F47" s="477"/>
      <c r="G47" s="477"/>
      <c r="H47" s="477"/>
      <c r="I47" s="477"/>
      <c r="J47" s="477"/>
      <c r="K47" s="477"/>
      <c r="L47" s="477"/>
      <c r="M47" s="477"/>
      <c r="N47" s="477"/>
      <c r="O47" s="477"/>
      <c r="P47" s="477"/>
      <c r="Q47" s="477"/>
    </row>
    <row r="48" spans="2:17">
      <c r="B48" s="477"/>
      <c r="C48" s="477"/>
      <c r="D48" s="477"/>
      <c r="E48" s="477"/>
      <c r="F48" s="477"/>
      <c r="G48" s="477"/>
      <c r="H48" s="477"/>
      <c r="I48" s="477"/>
      <c r="J48" s="477"/>
      <c r="K48" s="477"/>
      <c r="L48" s="477"/>
      <c r="M48" s="477"/>
      <c r="N48" s="477"/>
      <c r="O48" s="477"/>
      <c r="P48" s="477"/>
      <c r="Q48" s="477"/>
    </row>
    <row r="49" spans="2:17"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</row>
    <row r="50" spans="2:17"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77"/>
    </row>
    <row r="51" spans="2:17"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</row>
    <row r="52" spans="2:17"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</row>
    <row r="53" spans="2:17"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</row>
    <row r="54" spans="2:17"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</row>
    <row r="55" spans="2:17"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/>
      <c r="O55" s="477"/>
      <c r="P55" s="477"/>
      <c r="Q55" s="477"/>
    </row>
    <row r="56" spans="2:17"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</row>
    <row r="57" spans="2:17">
      <c r="B57" s="477"/>
      <c r="C57" s="477"/>
      <c r="D57" s="477"/>
      <c r="E57" s="477"/>
      <c r="F57" s="477"/>
      <c r="G57" s="477"/>
      <c r="H57" s="477"/>
      <c r="I57" s="477"/>
      <c r="J57" s="477"/>
      <c r="K57" s="477"/>
      <c r="L57" s="477"/>
      <c r="M57" s="477"/>
      <c r="N57" s="477"/>
      <c r="O57" s="477"/>
      <c r="P57" s="477"/>
      <c r="Q57" s="477"/>
    </row>
    <row r="58" spans="2:17">
      <c r="B58" s="477"/>
      <c r="C58" s="477"/>
      <c r="D58" s="477"/>
      <c r="E58" s="477"/>
      <c r="F58" s="477"/>
      <c r="G58" s="477"/>
      <c r="H58" s="477"/>
      <c r="I58" s="477"/>
      <c r="J58" s="477"/>
      <c r="K58" s="477"/>
      <c r="L58" s="477"/>
      <c r="M58" s="477"/>
      <c r="N58" s="477"/>
      <c r="O58" s="477"/>
      <c r="P58" s="477"/>
      <c r="Q58" s="477"/>
    </row>
    <row r="59" spans="2:17">
      <c r="B59" s="477"/>
      <c r="C59" s="477"/>
      <c r="D59" s="477"/>
      <c r="E59" s="477"/>
      <c r="F59" s="477"/>
      <c r="G59" s="477"/>
      <c r="H59" s="477"/>
      <c r="I59" s="477"/>
      <c r="J59" s="477"/>
      <c r="K59" s="477"/>
      <c r="L59" s="477"/>
      <c r="M59" s="477"/>
      <c r="N59" s="477"/>
      <c r="O59" s="477"/>
      <c r="P59" s="477"/>
      <c r="Q59" s="477"/>
    </row>
    <row r="60" spans="2:17">
      <c r="B60" s="477"/>
      <c r="C60" s="477"/>
      <c r="D60" s="477"/>
      <c r="E60" s="477"/>
      <c r="F60" s="477"/>
      <c r="G60" s="477"/>
      <c r="H60" s="477"/>
      <c r="I60" s="477"/>
      <c r="J60" s="477"/>
      <c r="K60" s="477"/>
      <c r="L60" s="477"/>
      <c r="M60" s="477"/>
      <c r="N60" s="477"/>
      <c r="O60" s="477"/>
      <c r="P60" s="477"/>
      <c r="Q60" s="477"/>
    </row>
    <row r="61" spans="2:17">
      <c r="B61" s="477"/>
      <c r="C61" s="477"/>
      <c r="D61" s="477"/>
      <c r="E61" s="477"/>
      <c r="F61" s="477"/>
      <c r="G61" s="477"/>
      <c r="H61" s="477"/>
      <c r="I61" s="477"/>
      <c r="J61" s="477"/>
      <c r="K61" s="477"/>
      <c r="L61" s="477"/>
      <c r="M61" s="477"/>
      <c r="N61" s="477"/>
      <c r="O61" s="477"/>
      <c r="P61" s="477"/>
      <c r="Q61" s="477"/>
    </row>
    <row r="62" spans="2:17">
      <c r="B62" s="477"/>
      <c r="C62" s="477"/>
      <c r="D62" s="477"/>
      <c r="E62" s="477"/>
      <c r="F62" s="477"/>
      <c r="G62" s="477"/>
      <c r="H62" s="477"/>
      <c r="I62" s="477"/>
      <c r="J62" s="477"/>
      <c r="K62" s="477"/>
      <c r="L62" s="477"/>
      <c r="M62" s="477"/>
      <c r="N62" s="477"/>
      <c r="O62" s="477"/>
      <c r="P62" s="477"/>
      <c r="Q62" s="477"/>
    </row>
    <row r="63" spans="2:17">
      <c r="B63" s="477"/>
      <c r="C63" s="477"/>
      <c r="D63" s="477"/>
      <c r="E63" s="477"/>
      <c r="F63" s="477"/>
      <c r="G63" s="477"/>
      <c r="H63" s="477"/>
      <c r="I63" s="477"/>
      <c r="J63" s="477"/>
      <c r="K63" s="477"/>
      <c r="L63" s="477"/>
      <c r="M63" s="477"/>
      <c r="N63" s="477"/>
      <c r="O63" s="477"/>
      <c r="P63" s="477"/>
      <c r="Q63" s="477"/>
    </row>
    <row r="64" spans="2:17">
      <c r="B64" s="477"/>
      <c r="C64" s="477"/>
      <c r="D64" s="477"/>
      <c r="E64" s="477"/>
      <c r="F64" s="477"/>
      <c r="G64" s="477"/>
      <c r="H64" s="477"/>
      <c r="I64" s="477"/>
      <c r="J64" s="477"/>
      <c r="K64" s="477"/>
      <c r="L64" s="477"/>
      <c r="M64" s="477"/>
      <c r="N64" s="477"/>
      <c r="O64" s="477"/>
      <c r="P64" s="477"/>
      <c r="Q64" s="477"/>
    </row>
    <row r="65" spans="2:17"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477"/>
      <c r="N65" s="477"/>
      <c r="O65" s="477"/>
      <c r="P65" s="477"/>
      <c r="Q65" s="477"/>
    </row>
    <row r="66" spans="2:17">
      <c r="B66" s="477"/>
      <c r="C66" s="477"/>
      <c r="D66" s="477"/>
      <c r="E66" s="477"/>
      <c r="F66" s="477"/>
      <c r="G66" s="477"/>
      <c r="H66" s="477"/>
      <c r="I66" s="477"/>
      <c r="J66" s="477"/>
      <c r="K66" s="477"/>
      <c r="L66" s="477"/>
      <c r="M66" s="477"/>
      <c r="N66" s="477"/>
      <c r="O66" s="477"/>
      <c r="P66" s="477"/>
      <c r="Q66" s="477"/>
    </row>
    <row r="67" spans="2:17">
      <c r="B67" s="477"/>
      <c r="C67" s="477"/>
      <c r="D67" s="477"/>
      <c r="E67" s="477"/>
      <c r="F67" s="477"/>
      <c r="G67" s="477"/>
      <c r="H67" s="477"/>
      <c r="I67" s="477"/>
      <c r="J67" s="477"/>
      <c r="K67" s="477"/>
      <c r="L67" s="477"/>
      <c r="M67" s="477"/>
      <c r="N67" s="477"/>
      <c r="O67" s="477"/>
      <c r="P67" s="477"/>
      <c r="Q67" s="477"/>
    </row>
    <row r="68" spans="2:17">
      <c r="B68" s="477"/>
      <c r="C68" s="477"/>
      <c r="D68" s="477"/>
      <c r="E68" s="477"/>
      <c r="F68" s="477"/>
      <c r="G68" s="477"/>
      <c r="H68" s="477"/>
      <c r="I68" s="477"/>
      <c r="J68" s="477"/>
      <c r="K68" s="477"/>
      <c r="L68" s="477"/>
      <c r="M68" s="477"/>
      <c r="N68" s="477"/>
      <c r="O68" s="477"/>
      <c r="P68" s="477"/>
      <c r="Q68" s="477"/>
    </row>
    <row r="69" spans="2:17">
      <c r="B69" s="477"/>
      <c r="C69" s="477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</row>
    <row r="70" spans="2:17">
      <c r="B70" s="477"/>
      <c r="C70" s="477"/>
      <c r="D70" s="477"/>
      <c r="E70" s="477"/>
      <c r="F70" s="477"/>
      <c r="G70" s="477"/>
      <c r="H70" s="477"/>
      <c r="I70" s="477"/>
      <c r="J70" s="477"/>
      <c r="K70" s="477"/>
      <c r="L70" s="477"/>
      <c r="M70" s="477"/>
      <c r="N70" s="477"/>
      <c r="O70" s="477"/>
      <c r="P70" s="477"/>
      <c r="Q70" s="477"/>
    </row>
    <row r="71" spans="2:17">
      <c r="B71" s="477"/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7"/>
      <c r="N71" s="477"/>
      <c r="O71" s="477"/>
      <c r="P71" s="477"/>
      <c r="Q71" s="477"/>
    </row>
    <row r="72" spans="2:17">
      <c r="B72" s="477"/>
      <c r="C72" s="477"/>
      <c r="D72" s="477"/>
      <c r="E72" s="477"/>
      <c r="F72" s="477"/>
      <c r="G72" s="477"/>
      <c r="H72" s="477"/>
      <c r="I72" s="477"/>
      <c r="J72" s="477"/>
      <c r="K72" s="477"/>
      <c r="L72" s="477"/>
      <c r="M72" s="477"/>
      <c r="N72" s="477"/>
      <c r="O72" s="477"/>
      <c r="P72" s="477"/>
      <c r="Q72" s="477"/>
    </row>
    <row r="73" spans="2:17"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</row>
    <row r="74" spans="2:17">
      <c r="B74" s="477"/>
      <c r="C74" s="477"/>
      <c r="D74" s="477"/>
      <c r="E74" s="477"/>
      <c r="F74" s="477"/>
      <c r="G74" s="477"/>
      <c r="H74" s="477"/>
      <c r="I74" s="477"/>
      <c r="J74" s="477"/>
      <c r="K74" s="477"/>
      <c r="L74" s="477"/>
      <c r="M74" s="477"/>
      <c r="N74" s="477"/>
      <c r="O74" s="477"/>
      <c r="P74" s="477"/>
      <c r="Q74" s="477"/>
    </row>
    <row r="75" spans="2:17">
      <c r="B75" s="477"/>
      <c r="C75" s="477"/>
      <c r="D75" s="477"/>
      <c r="E75" s="477"/>
      <c r="F75" s="477"/>
      <c r="G75" s="477"/>
      <c r="H75" s="477"/>
      <c r="I75" s="477"/>
      <c r="J75" s="477"/>
      <c r="K75" s="477"/>
      <c r="L75" s="477"/>
      <c r="M75" s="477"/>
      <c r="N75" s="477"/>
      <c r="O75" s="477"/>
      <c r="P75" s="477"/>
      <c r="Q75" s="477"/>
    </row>
    <row r="76" spans="2:17">
      <c r="B76" s="477"/>
      <c r="C76" s="477"/>
      <c r="D76" s="477"/>
      <c r="E76" s="477"/>
      <c r="F76" s="477"/>
      <c r="G76" s="477"/>
      <c r="H76" s="477"/>
      <c r="I76" s="477"/>
      <c r="J76" s="477"/>
      <c r="K76" s="477"/>
      <c r="L76" s="477"/>
      <c r="M76" s="477"/>
      <c r="N76" s="477"/>
      <c r="O76" s="477"/>
      <c r="P76" s="477"/>
      <c r="Q76" s="477"/>
    </row>
    <row r="77" spans="2:17">
      <c r="B77" s="477"/>
      <c r="C77" s="477"/>
      <c r="D77" s="477"/>
      <c r="E77" s="477"/>
      <c r="F77" s="477"/>
      <c r="G77" s="477"/>
      <c r="H77" s="477"/>
      <c r="I77" s="477"/>
      <c r="J77" s="477"/>
      <c r="K77" s="477"/>
      <c r="L77" s="477"/>
      <c r="M77" s="477"/>
      <c r="N77" s="477"/>
      <c r="O77" s="477"/>
      <c r="P77" s="477"/>
      <c r="Q77" s="477"/>
    </row>
    <row r="78" spans="2:17">
      <c r="B78" s="477"/>
      <c r="C78" s="477"/>
      <c r="D78" s="477"/>
      <c r="E78" s="477"/>
      <c r="F78" s="477"/>
      <c r="G78" s="477"/>
      <c r="H78" s="477"/>
      <c r="I78" s="477"/>
      <c r="J78" s="477"/>
      <c r="K78" s="477"/>
      <c r="L78" s="477"/>
      <c r="M78" s="477"/>
      <c r="N78" s="477"/>
      <c r="O78" s="477"/>
      <c r="P78" s="477"/>
      <c r="Q78" s="477"/>
    </row>
    <row r="79" spans="2:17">
      <c r="B79" s="477"/>
      <c r="C79" s="477"/>
      <c r="D79" s="477"/>
      <c r="E79" s="477"/>
      <c r="F79" s="477"/>
      <c r="G79" s="477"/>
      <c r="H79" s="477"/>
      <c r="I79" s="477"/>
      <c r="J79" s="477"/>
      <c r="K79" s="477"/>
      <c r="L79" s="477"/>
      <c r="M79" s="477"/>
      <c r="N79" s="477"/>
      <c r="O79" s="477"/>
      <c r="P79" s="477"/>
      <c r="Q79" s="477"/>
    </row>
    <row r="80" spans="2:17">
      <c r="B80" s="477"/>
      <c r="C80" s="477"/>
      <c r="D80" s="477"/>
      <c r="E80" s="477"/>
      <c r="F80" s="477"/>
      <c r="G80" s="477"/>
      <c r="H80" s="477"/>
      <c r="I80" s="477"/>
      <c r="J80" s="477"/>
      <c r="K80" s="477"/>
      <c r="L80" s="477"/>
      <c r="M80" s="477"/>
      <c r="N80" s="477"/>
      <c r="O80" s="477"/>
      <c r="P80" s="477"/>
      <c r="Q80" s="477"/>
    </row>
    <row r="81" spans="2:17">
      <c r="B81" s="477"/>
      <c r="C81" s="477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7"/>
      <c r="O81" s="477"/>
      <c r="P81" s="477"/>
      <c r="Q81" s="477"/>
    </row>
    <row r="82" spans="2:17">
      <c r="B82" s="477"/>
      <c r="C82" s="477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477"/>
    </row>
    <row r="83" spans="2:17">
      <c r="B83" s="477"/>
      <c r="C83" s="477"/>
      <c r="D83" s="477"/>
      <c r="E83" s="477"/>
      <c r="F83" s="477"/>
      <c r="G83" s="477"/>
      <c r="H83" s="477"/>
      <c r="I83" s="477"/>
      <c r="J83" s="477"/>
      <c r="K83" s="477"/>
      <c r="L83" s="477"/>
      <c r="M83" s="477"/>
      <c r="N83" s="477"/>
      <c r="O83" s="477"/>
      <c r="P83" s="477"/>
      <c r="Q83" s="477"/>
    </row>
    <row r="84" spans="2:17">
      <c r="B84" s="477"/>
      <c r="C84" s="477"/>
      <c r="D84" s="477"/>
      <c r="E84" s="477"/>
      <c r="F84" s="477"/>
      <c r="G84" s="477"/>
      <c r="H84" s="477"/>
      <c r="I84" s="477"/>
      <c r="J84" s="477"/>
      <c r="K84" s="477"/>
      <c r="L84" s="477"/>
      <c r="M84" s="477"/>
      <c r="N84" s="477"/>
      <c r="O84" s="477"/>
      <c r="P84" s="477"/>
      <c r="Q84" s="477"/>
    </row>
    <row r="85" spans="2:17">
      <c r="B85" s="477"/>
      <c r="C85" s="477"/>
      <c r="D85" s="477"/>
      <c r="E85" s="477"/>
      <c r="F85" s="477"/>
      <c r="G85" s="477"/>
      <c r="H85" s="477"/>
      <c r="I85" s="477"/>
      <c r="J85" s="477"/>
      <c r="K85" s="477"/>
      <c r="L85" s="477"/>
      <c r="M85" s="477"/>
      <c r="N85" s="477"/>
      <c r="O85" s="477"/>
      <c r="P85" s="477"/>
      <c r="Q85" s="477"/>
    </row>
    <row r="86" spans="2:17">
      <c r="B86" s="477"/>
      <c r="C86" s="477"/>
      <c r="D86" s="477"/>
      <c r="E86" s="477"/>
      <c r="F86" s="477"/>
      <c r="G86" s="477"/>
      <c r="H86" s="477"/>
      <c r="I86" s="477"/>
      <c r="J86" s="477"/>
      <c r="K86" s="477"/>
      <c r="L86" s="477"/>
      <c r="M86" s="477"/>
      <c r="N86" s="477"/>
      <c r="O86" s="477"/>
      <c r="P86" s="477"/>
      <c r="Q86" s="477"/>
    </row>
    <row r="87" spans="2:17">
      <c r="B87" s="477"/>
      <c r="C87" s="477"/>
      <c r="D87" s="477"/>
      <c r="E87" s="477"/>
      <c r="F87" s="477"/>
      <c r="G87" s="477"/>
      <c r="H87" s="477"/>
      <c r="I87" s="477"/>
      <c r="J87" s="477"/>
      <c r="K87" s="477"/>
      <c r="L87" s="477"/>
      <c r="M87" s="477"/>
      <c r="N87" s="477"/>
      <c r="O87" s="477"/>
      <c r="P87" s="477"/>
      <c r="Q87" s="477"/>
    </row>
    <row r="88" spans="2:17">
      <c r="B88" s="477"/>
      <c r="C88" s="477"/>
      <c r="D88" s="477"/>
      <c r="E88" s="477"/>
      <c r="F88" s="477"/>
      <c r="G88" s="477"/>
      <c r="H88" s="477"/>
      <c r="I88" s="477"/>
      <c r="J88" s="477"/>
      <c r="K88" s="477"/>
      <c r="L88" s="477"/>
      <c r="M88" s="477"/>
      <c r="N88" s="477"/>
      <c r="O88" s="477"/>
      <c r="P88" s="477"/>
      <c r="Q88" s="477"/>
    </row>
    <row r="89" spans="2:17">
      <c r="B89" s="477"/>
      <c r="C89" s="477"/>
      <c r="D89" s="477"/>
      <c r="E89" s="477"/>
      <c r="F89" s="477"/>
      <c r="G89" s="477"/>
      <c r="H89" s="477"/>
      <c r="I89" s="477"/>
      <c r="J89" s="477"/>
      <c r="K89" s="477"/>
      <c r="L89" s="477"/>
      <c r="M89" s="477"/>
      <c r="N89" s="477"/>
      <c r="O89" s="477"/>
      <c r="P89" s="477"/>
      <c r="Q89" s="477"/>
    </row>
    <row r="90" spans="2:17">
      <c r="B90" s="477"/>
      <c r="C90" s="477"/>
      <c r="D90" s="477"/>
      <c r="E90" s="477"/>
      <c r="F90" s="477"/>
      <c r="G90" s="477"/>
      <c r="H90" s="477"/>
      <c r="I90" s="477"/>
      <c r="J90" s="477"/>
      <c r="K90" s="477"/>
      <c r="L90" s="477"/>
      <c r="M90" s="477"/>
      <c r="N90" s="477"/>
      <c r="O90" s="477"/>
      <c r="P90" s="477"/>
      <c r="Q90" s="477"/>
    </row>
    <row r="91" spans="2:17">
      <c r="B91" s="477"/>
      <c r="C91" s="477"/>
      <c r="D91" s="477"/>
      <c r="E91" s="477"/>
      <c r="F91" s="477"/>
      <c r="G91" s="477"/>
      <c r="H91" s="477"/>
      <c r="I91" s="477"/>
      <c r="J91" s="477"/>
      <c r="K91" s="477"/>
      <c r="L91" s="477"/>
      <c r="M91" s="477"/>
      <c r="N91" s="477"/>
      <c r="O91" s="477"/>
      <c r="P91" s="477"/>
      <c r="Q91" s="477"/>
    </row>
    <row r="92" spans="2:17">
      <c r="B92" s="477"/>
      <c r="C92" s="477"/>
      <c r="D92" s="477"/>
      <c r="E92" s="477"/>
      <c r="F92" s="477"/>
      <c r="G92" s="477"/>
      <c r="H92" s="477"/>
      <c r="I92" s="477"/>
      <c r="J92" s="477"/>
      <c r="K92" s="477"/>
      <c r="L92" s="477"/>
      <c r="M92" s="477"/>
      <c r="N92" s="477"/>
      <c r="O92" s="477"/>
      <c r="P92" s="477"/>
      <c r="Q92" s="477"/>
    </row>
    <row r="93" spans="2:17">
      <c r="B93" s="477"/>
      <c r="C93" s="477"/>
      <c r="D93" s="477"/>
      <c r="E93" s="477"/>
      <c r="F93" s="477"/>
      <c r="G93" s="477"/>
      <c r="H93" s="477"/>
      <c r="I93" s="477"/>
      <c r="J93" s="477"/>
      <c r="K93" s="477"/>
      <c r="L93" s="477"/>
      <c r="M93" s="477"/>
      <c r="N93" s="477"/>
      <c r="O93" s="477"/>
      <c r="P93" s="477"/>
      <c r="Q93" s="477"/>
    </row>
    <row r="94" spans="2:17">
      <c r="B94" s="477"/>
      <c r="C94" s="477"/>
      <c r="D94" s="477"/>
      <c r="E94" s="477"/>
      <c r="F94" s="477"/>
      <c r="G94" s="477"/>
      <c r="H94" s="477"/>
      <c r="I94" s="477"/>
      <c r="J94" s="477"/>
      <c r="K94" s="477"/>
      <c r="L94" s="477"/>
      <c r="M94" s="477"/>
      <c r="N94" s="477"/>
      <c r="O94" s="477"/>
      <c r="P94" s="477"/>
      <c r="Q94" s="477"/>
    </row>
    <row r="95" spans="2:17">
      <c r="B95" s="477"/>
      <c r="C95" s="477"/>
      <c r="D95" s="477"/>
      <c r="E95" s="477"/>
      <c r="F95" s="477"/>
      <c r="G95" s="477"/>
      <c r="H95" s="477"/>
      <c r="I95" s="477"/>
      <c r="J95" s="477"/>
      <c r="K95" s="477"/>
      <c r="L95" s="477"/>
      <c r="M95" s="477"/>
      <c r="N95" s="477"/>
      <c r="O95" s="477"/>
      <c r="P95" s="477"/>
      <c r="Q95" s="477"/>
    </row>
    <row r="96" spans="2:17">
      <c r="B96" s="477"/>
      <c r="C96" s="477"/>
      <c r="D96" s="477"/>
      <c r="E96" s="477"/>
      <c r="F96" s="477"/>
      <c r="G96" s="477"/>
      <c r="H96" s="477"/>
      <c r="I96" s="477"/>
      <c r="J96" s="477"/>
      <c r="K96" s="477"/>
      <c r="L96" s="477"/>
      <c r="M96" s="477"/>
      <c r="N96" s="477"/>
      <c r="O96" s="477"/>
      <c r="P96" s="477"/>
      <c r="Q96" s="477"/>
    </row>
    <row r="97" spans="2:17">
      <c r="B97" s="477"/>
      <c r="C97" s="477"/>
      <c r="D97" s="477"/>
      <c r="E97" s="477"/>
      <c r="F97" s="477"/>
      <c r="G97" s="477"/>
      <c r="H97" s="477"/>
      <c r="I97" s="477"/>
      <c r="J97" s="477"/>
      <c r="K97" s="477"/>
      <c r="L97" s="477"/>
      <c r="M97" s="477"/>
      <c r="N97" s="477"/>
      <c r="O97" s="477"/>
      <c r="P97" s="477"/>
      <c r="Q97" s="477"/>
    </row>
    <row r="98" spans="2:17">
      <c r="B98" s="477"/>
      <c r="C98" s="477"/>
      <c r="D98" s="477"/>
      <c r="E98" s="477"/>
      <c r="F98" s="477"/>
      <c r="G98" s="477"/>
      <c r="H98" s="477"/>
      <c r="I98" s="477"/>
      <c r="J98" s="477"/>
      <c r="K98" s="477"/>
      <c r="L98" s="477"/>
      <c r="M98" s="477"/>
      <c r="N98" s="477"/>
      <c r="O98" s="477"/>
      <c r="P98" s="477"/>
      <c r="Q98" s="477"/>
    </row>
    <row r="99" spans="2:17">
      <c r="B99" s="477"/>
      <c r="C99" s="477"/>
      <c r="D99" s="477"/>
      <c r="E99" s="477"/>
      <c r="F99" s="477"/>
      <c r="G99" s="477"/>
      <c r="H99" s="477"/>
      <c r="I99" s="477"/>
      <c r="J99" s="477"/>
      <c r="K99" s="477"/>
      <c r="L99" s="477"/>
      <c r="M99" s="477"/>
      <c r="N99" s="477"/>
      <c r="O99" s="477"/>
      <c r="P99" s="477"/>
      <c r="Q99" s="477"/>
    </row>
    <row r="100" spans="2:17">
      <c r="B100" s="477"/>
      <c r="C100" s="477"/>
      <c r="D100" s="477"/>
      <c r="E100" s="477"/>
      <c r="F100" s="477"/>
      <c r="G100" s="477"/>
      <c r="H100" s="477"/>
      <c r="I100" s="477"/>
      <c r="J100" s="477"/>
      <c r="K100" s="477"/>
      <c r="L100" s="477"/>
      <c r="M100" s="477"/>
      <c r="N100" s="477"/>
      <c r="O100" s="477"/>
      <c r="P100" s="477"/>
      <c r="Q100" s="477"/>
    </row>
    <row r="101" spans="2:17">
      <c r="B101" s="477"/>
      <c r="C101" s="477"/>
      <c r="D101" s="477"/>
      <c r="E101" s="477"/>
      <c r="F101" s="477"/>
      <c r="G101" s="477"/>
      <c r="H101" s="477"/>
      <c r="I101" s="477"/>
      <c r="J101" s="477"/>
      <c r="K101" s="477"/>
      <c r="L101" s="477"/>
      <c r="M101" s="477"/>
      <c r="N101" s="477"/>
      <c r="O101" s="477"/>
      <c r="P101" s="477"/>
      <c r="Q101" s="477"/>
    </row>
    <row r="102" spans="2:17">
      <c r="B102" s="477"/>
      <c r="C102" s="477"/>
      <c r="D102" s="477"/>
      <c r="E102" s="477"/>
      <c r="F102" s="477"/>
      <c r="G102" s="477"/>
      <c r="H102" s="477"/>
      <c r="I102" s="477"/>
      <c r="J102" s="477"/>
      <c r="K102" s="477"/>
      <c r="L102" s="477"/>
      <c r="M102" s="477"/>
      <c r="N102" s="477"/>
      <c r="O102" s="477"/>
      <c r="P102" s="477"/>
      <c r="Q102" s="477"/>
    </row>
    <row r="103" spans="2:17">
      <c r="B103" s="477"/>
      <c r="C103" s="477"/>
      <c r="D103" s="477"/>
      <c r="E103" s="477"/>
      <c r="F103" s="477"/>
      <c r="G103" s="477"/>
      <c r="H103" s="477"/>
      <c r="I103" s="477"/>
      <c r="J103" s="477"/>
      <c r="K103" s="477"/>
      <c r="L103" s="477"/>
      <c r="M103" s="477"/>
      <c r="N103" s="477"/>
      <c r="O103" s="477"/>
      <c r="P103" s="477"/>
      <c r="Q103" s="477"/>
    </row>
    <row r="104" spans="2:17">
      <c r="B104" s="477"/>
      <c r="C104" s="477"/>
      <c r="D104" s="477"/>
      <c r="E104" s="477"/>
      <c r="F104" s="477"/>
      <c r="G104" s="477"/>
      <c r="H104" s="477"/>
      <c r="I104" s="477"/>
      <c r="J104" s="477"/>
      <c r="K104" s="477"/>
      <c r="L104" s="477"/>
      <c r="M104" s="477"/>
      <c r="N104" s="477"/>
      <c r="O104" s="477"/>
      <c r="P104" s="477"/>
      <c r="Q104" s="477"/>
    </row>
    <row r="105" spans="2:17">
      <c r="B105" s="477"/>
      <c r="C105" s="477"/>
      <c r="D105" s="477"/>
      <c r="E105" s="477"/>
      <c r="F105" s="477"/>
      <c r="G105" s="477"/>
      <c r="H105" s="477"/>
      <c r="I105" s="477"/>
      <c r="J105" s="477"/>
      <c r="K105" s="477"/>
      <c r="L105" s="477"/>
      <c r="M105" s="477"/>
      <c r="N105" s="477"/>
      <c r="O105" s="477"/>
      <c r="P105" s="477"/>
      <c r="Q105" s="477"/>
    </row>
    <row r="106" spans="2:17">
      <c r="B106" s="477"/>
      <c r="C106" s="477"/>
      <c r="D106" s="477"/>
      <c r="E106" s="477"/>
      <c r="F106" s="477"/>
      <c r="G106" s="477"/>
      <c r="H106" s="477"/>
      <c r="I106" s="477"/>
      <c r="J106" s="477"/>
      <c r="K106" s="477"/>
      <c r="L106" s="477"/>
      <c r="M106" s="477"/>
      <c r="N106" s="477"/>
      <c r="O106" s="477"/>
      <c r="P106" s="477"/>
      <c r="Q106" s="477"/>
    </row>
    <row r="107" spans="2:17">
      <c r="B107" s="477"/>
      <c r="C107" s="477"/>
      <c r="D107" s="477"/>
      <c r="E107" s="477"/>
      <c r="F107" s="477"/>
      <c r="G107" s="477"/>
      <c r="H107" s="477"/>
      <c r="I107" s="477"/>
      <c r="J107" s="477"/>
      <c r="K107" s="477"/>
      <c r="L107" s="477"/>
      <c r="M107" s="477"/>
      <c r="N107" s="477"/>
      <c r="O107" s="477"/>
      <c r="P107" s="477"/>
      <c r="Q107" s="477"/>
    </row>
    <row r="108" spans="2:17">
      <c r="B108" s="477"/>
      <c r="C108" s="477"/>
      <c r="D108" s="477"/>
      <c r="E108" s="477"/>
      <c r="F108" s="477"/>
      <c r="G108" s="477"/>
      <c r="H108" s="477"/>
      <c r="I108" s="477"/>
      <c r="J108" s="477"/>
      <c r="K108" s="477"/>
      <c r="L108" s="477"/>
      <c r="M108" s="477"/>
      <c r="N108" s="477"/>
      <c r="O108" s="477"/>
      <c r="P108" s="477"/>
      <c r="Q108" s="477"/>
    </row>
    <row r="109" spans="2:17">
      <c r="B109" s="477"/>
      <c r="C109" s="477"/>
      <c r="D109" s="477"/>
      <c r="E109" s="477"/>
      <c r="F109" s="477"/>
      <c r="G109" s="477"/>
      <c r="H109" s="477"/>
      <c r="I109" s="477"/>
      <c r="J109" s="477"/>
      <c r="K109" s="477"/>
      <c r="L109" s="477"/>
      <c r="M109" s="477"/>
      <c r="N109" s="477"/>
      <c r="O109" s="477"/>
      <c r="P109" s="477"/>
      <c r="Q109" s="477"/>
    </row>
    <row r="110" spans="2:17">
      <c r="B110" s="477"/>
      <c r="C110" s="477"/>
      <c r="D110" s="477"/>
      <c r="E110" s="477"/>
      <c r="F110" s="477"/>
      <c r="G110" s="477"/>
      <c r="H110" s="477"/>
      <c r="I110" s="477"/>
      <c r="J110" s="477"/>
      <c r="K110" s="477"/>
      <c r="L110" s="477"/>
      <c r="M110" s="477"/>
      <c r="N110" s="477"/>
      <c r="O110" s="477"/>
      <c r="P110" s="477"/>
      <c r="Q110" s="477"/>
    </row>
    <row r="111" spans="2:17">
      <c r="B111" s="477"/>
      <c r="C111" s="477"/>
      <c r="D111" s="477"/>
      <c r="E111" s="477"/>
      <c r="F111" s="477"/>
      <c r="G111" s="477"/>
      <c r="H111" s="477"/>
      <c r="I111" s="477"/>
      <c r="J111" s="477"/>
      <c r="K111" s="477"/>
      <c r="L111" s="477"/>
      <c r="M111" s="477"/>
      <c r="N111" s="477"/>
      <c r="O111" s="477"/>
      <c r="P111" s="477"/>
      <c r="Q111" s="477"/>
    </row>
    <row r="112" spans="2:17">
      <c r="B112" s="477"/>
      <c r="C112" s="477"/>
      <c r="D112" s="477"/>
      <c r="E112" s="477"/>
      <c r="F112" s="477"/>
      <c r="G112" s="477"/>
      <c r="H112" s="477"/>
      <c r="I112" s="477"/>
      <c r="J112" s="477"/>
      <c r="K112" s="477"/>
      <c r="L112" s="477"/>
      <c r="M112" s="477"/>
      <c r="N112" s="477"/>
      <c r="O112" s="477"/>
      <c r="P112" s="477"/>
      <c r="Q112" s="477"/>
    </row>
    <row r="113" spans="2:17">
      <c r="B113" s="477"/>
      <c r="C113" s="477"/>
      <c r="D113" s="477"/>
      <c r="E113" s="477"/>
      <c r="F113" s="477"/>
      <c r="G113" s="477"/>
      <c r="H113" s="477"/>
      <c r="I113" s="477"/>
      <c r="J113" s="477"/>
      <c r="K113" s="477"/>
      <c r="L113" s="477"/>
      <c r="M113" s="477"/>
      <c r="N113" s="477"/>
      <c r="O113" s="477"/>
      <c r="P113" s="477"/>
      <c r="Q113" s="477"/>
    </row>
    <row r="114" spans="2:17">
      <c r="B114" s="477"/>
      <c r="C114" s="477"/>
      <c r="D114" s="477"/>
      <c r="E114" s="477"/>
      <c r="F114" s="477"/>
      <c r="G114" s="477"/>
      <c r="H114" s="477"/>
      <c r="I114" s="477"/>
      <c r="J114" s="477"/>
      <c r="K114" s="477"/>
      <c r="L114" s="477"/>
      <c r="M114" s="477"/>
      <c r="N114" s="477"/>
      <c r="O114" s="477"/>
      <c r="P114" s="477"/>
      <c r="Q114" s="477"/>
    </row>
    <row r="115" spans="2:17">
      <c r="B115" s="477"/>
      <c r="C115" s="477"/>
      <c r="D115" s="477"/>
      <c r="E115" s="477"/>
      <c r="F115" s="477"/>
      <c r="G115" s="477"/>
      <c r="H115" s="477"/>
      <c r="I115" s="477"/>
      <c r="J115" s="477"/>
      <c r="K115" s="477"/>
      <c r="L115" s="477"/>
      <c r="M115" s="477"/>
      <c r="N115" s="477"/>
      <c r="O115" s="477"/>
      <c r="P115" s="477"/>
      <c r="Q115" s="477"/>
    </row>
  </sheetData>
  <mergeCells count="67">
    <mergeCell ref="C2:H3"/>
    <mergeCell ref="B2:B3"/>
    <mergeCell ref="O9:P10"/>
    <mergeCell ref="J7:K7"/>
    <mergeCell ref="B8:C8"/>
    <mergeCell ref="J8:K8"/>
    <mergeCell ref="I2:I25"/>
    <mergeCell ref="C4:F4"/>
    <mergeCell ref="G4:H4"/>
    <mergeCell ref="K4:N4"/>
    <mergeCell ref="O4:P4"/>
    <mergeCell ref="B5:H6"/>
    <mergeCell ref="J5:P6"/>
    <mergeCell ref="B7:C7"/>
    <mergeCell ref="J2:J3"/>
    <mergeCell ref="B9:B10"/>
    <mergeCell ref="M12:M15"/>
    <mergeCell ref="N12:N15"/>
    <mergeCell ref="O12:O15"/>
    <mergeCell ref="P12:P15"/>
    <mergeCell ref="C9:F10"/>
    <mergeCell ref="G9:H10"/>
    <mergeCell ref="J9:J10"/>
    <mergeCell ref="K9:N10"/>
    <mergeCell ref="B11:H11"/>
    <mergeCell ref="J11:P11"/>
    <mergeCell ref="B12:B15"/>
    <mergeCell ref="C12:C15"/>
    <mergeCell ref="D12:D15"/>
    <mergeCell ref="E12:E15"/>
    <mergeCell ref="J18:K18"/>
    <mergeCell ref="L18:M18"/>
    <mergeCell ref="N18:P25"/>
    <mergeCell ref="R1:AF1048576"/>
    <mergeCell ref="B26:Q115"/>
    <mergeCell ref="B19:C25"/>
    <mergeCell ref="D19:E25"/>
    <mergeCell ref="B16:C17"/>
    <mergeCell ref="D16:E17"/>
    <mergeCell ref="F16:F17"/>
    <mergeCell ref="D18:E18"/>
    <mergeCell ref="F18:H25"/>
    <mergeCell ref="G16:H17"/>
    <mergeCell ref="J16:K17"/>
    <mergeCell ref="L16:M17"/>
    <mergeCell ref="L12:L15"/>
    <mergeCell ref="K2:M3"/>
    <mergeCell ref="N2:P3"/>
    <mergeCell ref="A2:A25"/>
    <mergeCell ref="B1:Q1"/>
    <mergeCell ref="Q2:Q25"/>
    <mergeCell ref="J19:K25"/>
    <mergeCell ref="L19:M25"/>
    <mergeCell ref="L7:M7"/>
    <mergeCell ref="N7:P7"/>
    <mergeCell ref="D7:E7"/>
    <mergeCell ref="F7:H7"/>
    <mergeCell ref="F8:H8"/>
    <mergeCell ref="N8:P8"/>
    <mergeCell ref="N16:N17"/>
    <mergeCell ref="O16:P17"/>
    <mergeCell ref="B18:C18"/>
    <mergeCell ref="F12:F15"/>
    <mergeCell ref="G12:G15"/>
    <mergeCell ref="H12:H15"/>
    <mergeCell ref="J12:J15"/>
    <mergeCell ref="K12:K15"/>
  </mergeCells>
  <pageMargins left="0" right="0" top="0.39370078740157483" bottom="0" header="0.31496062992125984" footer="0.31496062992125984"/>
  <pageSetup paperSize="11" scale="5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"/>
  <sheetViews>
    <sheetView rightToLeft="1" tabSelected="1" topLeftCell="A7" workbookViewId="0">
      <selection activeCell="AH4" sqref="AH4:AH5"/>
    </sheetView>
  </sheetViews>
  <sheetFormatPr defaultRowHeight="12.75"/>
  <cols>
    <col min="1" max="1" width="5.28515625" customWidth="1"/>
    <col min="2" max="2" width="8.5703125" customWidth="1"/>
    <col min="3" max="3" width="8.85546875" customWidth="1"/>
    <col min="4" max="34" width="4.85546875" customWidth="1"/>
    <col min="35" max="35" width="9" customWidth="1"/>
    <col min="36" max="38" width="4.85546875" customWidth="1"/>
  </cols>
  <sheetData>
    <row r="1" spans="1:38" s="417" customFormat="1" ht="14.25" thickTop="1" thickBot="1">
      <c r="A1" s="420"/>
      <c r="B1" s="1076" t="s">
        <v>444</v>
      </c>
      <c r="C1" s="1077"/>
      <c r="D1" s="422">
        <v>26</v>
      </c>
      <c r="E1" s="423">
        <v>27</v>
      </c>
      <c r="F1" s="423">
        <v>28</v>
      </c>
      <c r="G1" s="423">
        <v>29</v>
      </c>
      <c r="H1" s="423">
        <v>30</v>
      </c>
      <c r="I1" s="423">
        <v>1</v>
      </c>
      <c r="J1" s="423">
        <v>2</v>
      </c>
      <c r="K1" s="423">
        <v>3</v>
      </c>
      <c r="L1" s="423">
        <v>4</v>
      </c>
      <c r="M1" s="423">
        <v>5</v>
      </c>
      <c r="N1" s="423">
        <v>6</v>
      </c>
      <c r="O1" s="423">
        <v>7</v>
      </c>
      <c r="P1" s="423">
        <v>8</v>
      </c>
      <c r="Q1" s="423">
        <v>9</v>
      </c>
      <c r="R1" s="423">
        <v>10</v>
      </c>
      <c r="S1" s="423">
        <v>11</v>
      </c>
      <c r="T1" s="423">
        <v>12</v>
      </c>
      <c r="U1" s="423">
        <v>13</v>
      </c>
      <c r="V1" s="423">
        <v>14</v>
      </c>
      <c r="W1" s="423">
        <v>15</v>
      </c>
      <c r="X1" s="423">
        <v>16</v>
      </c>
      <c r="Y1" s="423">
        <v>17</v>
      </c>
      <c r="Z1" s="423">
        <v>18</v>
      </c>
      <c r="AA1" s="423">
        <v>19</v>
      </c>
      <c r="AB1" s="423">
        <v>20</v>
      </c>
      <c r="AC1" s="423">
        <v>21</v>
      </c>
      <c r="AD1" s="423">
        <v>22</v>
      </c>
      <c r="AE1" s="423">
        <v>23</v>
      </c>
      <c r="AF1" s="423">
        <v>24</v>
      </c>
      <c r="AG1" s="423">
        <v>25</v>
      </c>
      <c r="AH1" s="423"/>
      <c r="AI1" s="425" t="s">
        <v>443</v>
      </c>
    </row>
    <row r="2" spans="1:38" s="65" customFormat="1" ht="12.75" customHeight="1" thickTop="1" thickBot="1">
      <c r="A2" s="1060">
        <v>105</v>
      </c>
      <c r="B2" s="1068" t="s">
        <v>452</v>
      </c>
      <c r="C2" s="1069"/>
      <c r="D2" s="1066">
        <v>4</v>
      </c>
      <c r="E2" s="1048"/>
      <c r="F2" s="1046">
        <v>5</v>
      </c>
      <c r="G2" s="1046"/>
      <c r="H2" s="1046"/>
      <c r="I2" s="1046"/>
      <c r="J2" s="1046">
        <v>3</v>
      </c>
      <c r="K2" s="1046"/>
      <c r="L2" s="1048"/>
      <c r="M2" s="1046"/>
      <c r="N2" s="1048">
        <v>9.5</v>
      </c>
      <c r="O2" s="1046"/>
      <c r="P2" s="1046"/>
      <c r="Q2" s="1046"/>
      <c r="R2" s="1046">
        <v>5</v>
      </c>
      <c r="S2" s="1046"/>
      <c r="T2" s="1046"/>
      <c r="U2" s="1046"/>
      <c r="V2" s="1048">
        <v>3</v>
      </c>
      <c r="W2" s="1048"/>
      <c r="X2" s="1048"/>
      <c r="Y2" s="1046">
        <v>4</v>
      </c>
      <c r="Z2" s="1046"/>
      <c r="AA2" s="1046"/>
      <c r="AB2" s="1046">
        <v>6</v>
      </c>
      <c r="AC2" s="1046"/>
      <c r="AD2" s="1046"/>
      <c r="AE2" s="1046">
        <v>3</v>
      </c>
      <c r="AF2" s="1046"/>
      <c r="AG2" s="1046"/>
      <c r="AH2" s="1052"/>
      <c r="AI2" s="1050">
        <f>SUM(D2:AH3)</f>
        <v>42.5</v>
      </c>
    </row>
    <row r="3" spans="1:38" s="65" customFormat="1" ht="12.75" customHeight="1" thickTop="1" thickBot="1">
      <c r="A3" s="1060"/>
      <c r="B3" s="1070"/>
      <c r="C3" s="1071"/>
      <c r="D3" s="1067"/>
      <c r="E3" s="1049"/>
      <c r="F3" s="1047"/>
      <c r="G3" s="1047"/>
      <c r="H3" s="1047"/>
      <c r="I3" s="1047"/>
      <c r="J3" s="1047"/>
      <c r="K3" s="1047"/>
      <c r="L3" s="1049"/>
      <c r="M3" s="1047"/>
      <c r="N3" s="1049"/>
      <c r="O3" s="1047"/>
      <c r="P3" s="1047"/>
      <c r="Q3" s="1047"/>
      <c r="R3" s="1047"/>
      <c r="S3" s="1047"/>
      <c r="T3" s="1047"/>
      <c r="U3" s="1047"/>
      <c r="V3" s="1049"/>
      <c r="W3" s="1049"/>
      <c r="X3" s="1049"/>
      <c r="Y3" s="1047"/>
      <c r="Z3" s="1047"/>
      <c r="AA3" s="1047"/>
      <c r="AB3" s="1047"/>
      <c r="AC3" s="1047"/>
      <c r="AD3" s="1047"/>
      <c r="AE3" s="1047"/>
      <c r="AF3" s="1047"/>
      <c r="AG3" s="1047"/>
      <c r="AH3" s="1053"/>
      <c r="AI3" s="1061"/>
      <c r="AJ3" s="418"/>
      <c r="AK3" s="418"/>
      <c r="AL3" s="418"/>
    </row>
    <row r="4" spans="1:38" s="65" customFormat="1" ht="12.75" customHeight="1" thickTop="1" thickBot="1">
      <c r="A4" s="1060">
        <v>108</v>
      </c>
      <c r="B4" s="1072"/>
      <c r="C4" s="1073"/>
      <c r="D4" s="1064"/>
      <c r="E4" s="1054"/>
      <c r="F4" s="1054"/>
      <c r="G4" s="1054"/>
      <c r="H4" s="1054"/>
      <c r="I4" s="1054"/>
      <c r="J4" s="1054"/>
      <c r="K4" s="1054"/>
      <c r="L4" s="1054"/>
      <c r="M4" s="1054"/>
      <c r="N4" s="1062"/>
      <c r="O4" s="1054"/>
      <c r="P4" s="1054"/>
      <c r="Q4" s="1054"/>
      <c r="R4" s="1054"/>
      <c r="S4" s="1054"/>
      <c r="T4" s="1054"/>
      <c r="U4" s="1054"/>
      <c r="V4" s="1062"/>
      <c r="W4" s="1062"/>
      <c r="X4" s="1062"/>
      <c r="Y4" s="1054"/>
      <c r="Z4" s="1054"/>
      <c r="AA4" s="1054"/>
      <c r="AB4" s="1054"/>
      <c r="AC4" s="1054"/>
      <c r="AD4" s="1054"/>
      <c r="AE4" s="1054"/>
      <c r="AF4" s="1054"/>
      <c r="AG4" s="1054"/>
      <c r="AH4" s="1056"/>
      <c r="AI4" s="1050">
        <f t="shared" ref="AI4" si="0">SUM(D4:AH5)</f>
        <v>0</v>
      </c>
      <c r="AJ4" s="418"/>
      <c r="AK4" s="418"/>
      <c r="AL4" s="418"/>
    </row>
    <row r="5" spans="1:38" s="65" customFormat="1" ht="12.75" customHeight="1" thickTop="1" thickBot="1">
      <c r="A5" s="1060"/>
      <c r="B5" s="1074"/>
      <c r="C5" s="1075"/>
      <c r="D5" s="1065"/>
      <c r="E5" s="1055"/>
      <c r="F5" s="1055"/>
      <c r="G5" s="1055"/>
      <c r="H5" s="1055"/>
      <c r="I5" s="1055"/>
      <c r="J5" s="1055"/>
      <c r="K5" s="1055"/>
      <c r="L5" s="1055"/>
      <c r="M5" s="1055"/>
      <c r="N5" s="1063"/>
      <c r="O5" s="1055"/>
      <c r="P5" s="1055"/>
      <c r="Q5" s="1055"/>
      <c r="R5" s="1055"/>
      <c r="S5" s="1055"/>
      <c r="T5" s="1055"/>
      <c r="U5" s="1055"/>
      <c r="V5" s="1063"/>
      <c r="W5" s="1063"/>
      <c r="X5" s="1063"/>
      <c r="Y5" s="1055"/>
      <c r="Z5" s="1055"/>
      <c r="AA5" s="1055"/>
      <c r="AB5" s="1055"/>
      <c r="AC5" s="1055"/>
      <c r="AD5" s="1055"/>
      <c r="AE5" s="1055"/>
      <c r="AF5" s="1055"/>
      <c r="AG5" s="1055"/>
      <c r="AH5" s="1057"/>
      <c r="AI5" s="1061"/>
      <c r="AJ5" s="418"/>
      <c r="AK5" s="418"/>
      <c r="AL5" s="418"/>
    </row>
    <row r="6" spans="1:38" s="65" customFormat="1" ht="12.75" customHeight="1" thickTop="1" thickBot="1">
      <c r="A6" s="1060">
        <v>114</v>
      </c>
      <c r="B6" s="1068"/>
      <c r="C6" s="1069"/>
      <c r="D6" s="1066"/>
      <c r="E6" s="1046"/>
      <c r="F6" s="1046"/>
      <c r="G6" s="1046"/>
      <c r="H6" s="1046"/>
      <c r="I6" s="1046"/>
      <c r="J6" s="1046"/>
      <c r="K6" s="1046"/>
      <c r="L6" s="1046"/>
      <c r="M6" s="1046"/>
      <c r="N6" s="1048"/>
      <c r="O6" s="1046"/>
      <c r="P6" s="1046"/>
      <c r="Q6" s="1046"/>
      <c r="R6" s="1046"/>
      <c r="S6" s="1046"/>
      <c r="T6" s="1046"/>
      <c r="U6" s="1046"/>
      <c r="V6" s="1048"/>
      <c r="W6" s="1048"/>
      <c r="X6" s="1048"/>
      <c r="Y6" s="1046"/>
      <c r="Z6" s="1046"/>
      <c r="AA6" s="1046"/>
      <c r="AB6" s="1046"/>
      <c r="AC6" s="1046"/>
      <c r="AD6" s="1046"/>
      <c r="AE6" s="1046"/>
      <c r="AF6" s="1046"/>
      <c r="AG6" s="1046"/>
      <c r="AH6" s="1052"/>
      <c r="AI6" s="1050">
        <f t="shared" ref="AI6" si="1">SUM(D6:AH7)</f>
        <v>0</v>
      </c>
      <c r="AJ6" s="418"/>
      <c r="AK6" s="418"/>
      <c r="AL6" s="418"/>
    </row>
    <row r="7" spans="1:38" s="65" customFormat="1" ht="12.75" customHeight="1" thickTop="1" thickBot="1">
      <c r="A7" s="1060"/>
      <c r="B7" s="1070"/>
      <c r="C7" s="1071"/>
      <c r="D7" s="1067"/>
      <c r="E7" s="1047"/>
      <c r="F7" s="1047"/>
      <c r="G7" s="1047"/>
      <c r="H7" s="1047"/>
      <c r="I7" s="1047"/>
      <c r="J7" s="1047"/>
      <c r="K7" s="1047"/>
      <c r="L7" s="1047"/>
      <c r="M7" s="1047"/>
      <c r="N7" s="1049"/>
      <c r="O7" s="1047"/>
      <c r="P7" s="1047"/>
      <c r="Q7" s="1047"/>
      <c r="R7" s="1047"/>
      <c r="S7" s="1047"/>
      <c r="T7" s="1047"/>
      <c r="U7" s="1047"/>
      <c r="V7" s="1049"/>
      <c r="W7" s="1049"/>
      <c r="X7" s="1049"/>
      <c r="Y7" s="1047"/>
      <c r="Z7" s="1047"/>
      <c r="AA7" s="1047"/>
      <c r="AB7" s="1047"/>
      <c r="AC7" s="1047"/>
      <c r="AD7" s="1047"/>
      <c r="AE7" s="1047"/>
      <c r="AF7" s="1047"/>
      <c r="AG7" s="1047"/>
      <c r="AH7" s="1053"/>
      <c r="AI7" s="1061"/>
      <c r="AJ7" s="419"/>
      <c r="AK7" s="419"/>
      <c r="AL7" s="419"/>
    </row>
    <row r="8" spans="1:38" s="65" customFormat="1" ht="12.75" customHeight="1" thickTop="1" thickBot="1">
      <c r="A8" s="1060">
        <v>129</v>
      </c>
      <c r="B8" s="1072"/>
      <c r="C8" s="1073"/>
      <c r="D8" s="1064"/>
      <c r="E8" s="1054"/>
      <c r="F8" s="1054"/>
      <c r="G8" s="1054"/>
      <c r="H8" s="1054"/>
      <c r="I8" s="1054"/>
      <c r="J8" s="1054"/>
      <c r="K8" s="1054"/>
      <c r="L8" s="1054"/>
      <c r="M8" s="1054"/>
      <c r="N8" s="1062"/>
      <c r="O8" s="1054"/>
      <c r="P8" s="1054"/>
      <c r="Q8" s="1054"/>
      <c r="R8" s="1054"/>
      <c r="S8" s="1054"/>
      <c r="T8" s="1054"/>
      <c r="U8" s="1054"/>
      <c r="V8" s="1062"/>
      <c r="W8" s="1062"/>
      <c r="X8" s="1062"/>
      <c r="Y8" s="1054"/>
      <c r="Z8" s="1054"/>
      <c r="AA8" s="1054"/>
      <c r="AB8" s="1054"/>
      <c r="AC8" s="1054"/>
      <c r="AD8" s="1054"/>
      <c r="AE8" s="1054"/>
      <c r="AF8" s="1054"/>
      <c r="AG8" s="1054"/>
      <c r="AH8" s="1056"/>
      <c r="AI8" s="1050">
        <f t="shared" ref="AI8" si="2">SUM(D8:AH9)</f>
        <v>0</v>
      </c>
      <c r="AJ8" s="419"/>
      <c r="AK8" s="419"/>
      <c r="AL8" s="419"/>
    </row>
    <row r="9" spans="1:38" s="65" customFormat="1" ht="12.75" customHeight="1" thickTop="1" thickBot="1">
      <c r="A9" s="1060"/>
      <c r="B9" s="1074"/>
      <c r="C9" s="1075"/>
      <c r="D9" s="1065"/>
      <c r="E9" s="1055"/>
      <c r="F9" s="1055"/>
      <c r="G9" s="1055"/>
      <c r="H9" s="1055"/>
      <c r="I9" s="1055"/>
      <c r="J9" s="1055"/>
      <c r="K9" s="1055"/>
      <c r="L9" s="1055"/>
      <c r="M9" s="1055"/>
      <c r="N9" s="1063"/>
      <c r="O9" s="1055"/>
      <c r="P9" s="1055"/>
      <c r="Q9" s="1055"/>
      <c r="R9" s="1055"/>
      <c r="S9" s="1055"/>
      <c r="T9" s="1055"/>
      <c r="U9" s="1055"/>
      <c r="V9" s="1063"/>
      <c r="W9" s="1063"/>
      <c r="X9" s="1063"/>
      <c r="Y9" s="1055"/>
      <c r="Z9" s="1055"/>
      <c r="AA9" s="1055"/>
      <c r="AB9" s="1055"/>
      <c r="AC9" s="1055"/>
      <c r="AD9" s="1055"/>
      <c r="AE9" s="1055"/>
      <c r="AF9" s="1055"/>
      <c r="AG9" s="1055"/>
      <c r="AH9" s="1057"/>
      <c r="AI9" s="1061"/>
      <c r="AJ9" s="419"/>
      <c r="AK9" s="419"/>
      <c r="AL9" s="419"/>
    </row>
    <row r="10" spans="1:38" s="65" customFormat="1" ht="12.75" customHeight="1" thickTop="1" thickBot="1">
      <c r="A10" s="1060">
        <v>182</v>
      </c>
      <c r="B10" s="1068"/>
      <c r="C10" s="1069"/>
      <c r="D10" s="1066"/>
      <c r="E10" s="1046"/>
      <c r="F10" s="1046"/>
      <c r="G10" s="1046"/>
      <c r="H10" s="1046"/>
      <c r="I10" s="1046"/>
      <c r="J10" s="1046"/>
      <c r="K10" s="1046"/>
      <c r="L10" s="1046"/>
      <c r="M10" s="1046"/>
      <c r="N10" s="1048"/>
      <c r="O10" s="1046"/>
      <c r="P10" s="1046"/>
      <c r="Q10" s="1046"/>
      <c r="R10" s="1046"/>
      <c r="S10" s="1046"/>
      <c r="T10" s="1046"/>
      <c r="U10" s="1046"/>
      <c r="V10" s="1048"/>
      <c r="W10" s="1048"/>
      <c r="X10" s="1048"/>
      <c r="Y10" s="1046"/>
      <c r="Z10" s="1046"/>
      <c r="AA10" s="1046"/>
      <c r="AB10" s="1046"/>
      <c r="AC10" s="1046"/>
      <c r="AD10" s="1046"/>
      <c r="AE10" s="1046"/>
      <c r="AF10" s="1046"/>
      <c r="AG10" s="1046"/>
      <c r="AH10" s="1052"/>
      <c r="AI10" s="1050">
        <f t="shared" ref="AI10" si="3">SUM(D10:AH11)</f>
        <v>0</v>
      </c>
      <c r="AJ10" s="419"/>
      <c r="AK10" s="419"/>
      <c r="AL10" s="419"/>
    </row>
    <row r="11" spans="1:38" s="65" customFormat="1" ht="12.75" customHeight="1" thickTop="1" thickBot="1">
      <c r="A11" s="1060"/>
      <c r="B11" s="1070"/>
      <c r="C11" s="1071"/>
      <c r="D11" s="106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9"/>
      <c r="O11" s="1047"/>
      <c r="P11" s="1047"/>
      <c r="Q11" s="1047"/>
      <c r="R11" s="1047"/>
      <c r="S11" s="1047"/>
      <c r="T11" s="1047"/>
      <c r="U11" s="1047"/>
      <c r="V11" s="1049"/>
      <c r="W11" s="1049"/>
      <c r="X11" s="1049"/>
      <c r="Y11" s="1047"/>
      <c r="Z11" s="1047"/>
      <c r="AA11" s="1047"/>
      <c r="AB11" s="1047"/>
      <c r="AC11" s="1047"/>
      <c r="AD11" s="1047"/>
      <c r="AE11" s="1047"/>
      <c r="AF11" s="1047"/>
      <c r="AG11" s="1047"/>
      <c r="AH11" s="1053"/>
      <c r="AI11" s="1061"/>
    </row>
    <row r="12" spans="1:38" s="65" customFormat="1" ht="12.75" customHeight="1" thickTop="1" thickBot="1">
      <c r="A12" s="1060">
        <v>193</v>
      </c>
      <c r="B12" s="1072"/>
      <c r="C12" s="1073"/>
      <c r="D12" s="1064"/>
      <c r="E12" s="1054"/>
      <c r="F12" s="1054"/>
      <c r="G12" s="1054"/>
      <c r="H12" s="1054"/>
      <c r="I12" s="1054"/>
      <c r="J12" s="1054"/>
      <c r="K12" s="1054"/>
      <c r="L12" s="1054"/>
      <c r="M12" s="1054"/>
      <c r="N12" s="1062"/>
      <c r="O12" s="1054"/>
      <c r="P12" s="1054"/>
      <c r="Q12" s="1054"/>
      <c r="R12" s="1054"/>
      <c r="S12" s="1054"/>
      <c r="T12" s="1054"/>
      <c r="U12" s="1054"/>
      <c r="V12" s="1062"/>
      <c r="W12" s="1062"/>
      <c r="X12" s="1062"/>
      <c r="Y12" s="1054"/>
      <c r="Z12" s="1054"/>
      <c r="AA12" s="1054"/>
      <c r="AB12" s="1054"/>
      <c r="AC12" s="1054"/>
      <c r="AD12" s="1054"/>
      <c r="AE12" s="1054"/>
      <c r="AF12" s="1054"/>
      <c r="AG12" s="1054"/>
      <c r="AH12" s="1056"/>
      <c r="AI12" s="1050">
        <f t="shared" ref="AI12" si="4">SUM(D12:AH13)</f>
        <v>0</v>
      </c>
    </row>
    <row r="13" spans="1:38" s="65" customFormat="1" ht="12.75" customHeight="1" thickTop="1" thickBot="1">
      <c r="A13" s="1060"/>
      <c r="B13" s="1074"/>
      <c r="C13" s="1075"/>
      <c r="D13" s="1065"/>
      <c r="E13" s="1055"/>
      <c r="F13" s="1055"/>
      <c r="G13" s="1055"/>
      <c r="H13" s="1055"/>
      <c r="I13" s="1055"/>
      <c r="J13" s="1055"/>
      <c r="K13" s="1055"/>
      <c r="L13" s="1055"/>
      <c r="M13" s="1055"/>
      <c r="N13" s="1063"/>
      <c r="O13" s="1055"/>
      <c r="P13" s="1055"/>
      <c r="Q13" s="1055"/>
      <c r="R13" s="1055"/>
      <c r="S13" s="1055"/>
      <c r="T13" s="1055"/>
      <c r="U13" s="1055"/>
      <c r="V13" s="1063"/>
      <c r="W13" s="1063"/>
      <c r="X13" s="1063"/>
      <c r="Y13" s="1055"/>
      <c r="Z13" s="1055"/>
      <c r="AA13" s="1055"/>
      <c r="AB13" s="1055"/>
      <c r="AC13" s="1055"/>
      <c r="AD13" s="1055"/>
      <c r="AE13" s="1055"/>
      <c r="AF13" s="1055"/>
      <c r="AG13" s="1055"/>
      <c r="AH13" s="1057"/>
      <c r="AI13" s="1061"/>
    </row>
    <row r="14" spans="1:38" s="65" customFormat="1" ht="12.75" customHeight="1" thickTop="1" thickBot="1">
      <c r="A14" s="1060">
        <v>229</v>
      </c>
      <c r="B14" s="1068"/>
      <c r="C14" s="1069"/>
      <c r="D14" s="1066"/>
      <c r="E14" s="1046"/>
      <c r="F14" s="1046"/>
      <c r="G14" s="1046"/>
      <c r="H14" s="1046"/>
      <c r="I14" s="1046"/>
      <c r="J14" s="1046"/>
      <c r="K14" s="1046"/>
      <c r="L14" s="1046"/>
      <c r="M14" s="1046"/>
      <c r="N14" s="1048"/>
      <c r="O14" s="1046"/>
      <c r="P14" s="1046"/>
      <c r="Q14" s="1046"/>
      <c r="R14" s="1046"/>
      <c r="S14" s="1046"/>
      <c r="T14" s="1046"/>
      <c r="U14" s="1046"/>
      <c r="V14" s="1048"/>
      <c r="W14" s="1048"/>
      <c r="X14" s="1048"/>
      <c r="Y14" s="1046"/>
      <c r="Z14" s="1046"/>
      <c r="AA14" s="1046"/>
      <c r="AB14" s="1046"/>
      <c r="AC14" s="1046"/>
      <c r="AD14" s="1046"/>
      <c r="AE14" s="1046"/>
      <c r="AF14" s="1046"/>
      <c r="AG14" s="1046"/>
      <c r="AH14" s="1052"/>
      <c r="AI14" s="1050">
        <f t="shared" ref="AI14" si="5">SUM(D14:AH15)</f>
        <v>0</v>
      </c>
    </row>
    <row r="15" spans="1:38" s="65" customFormat="1" ht="12.75" customHeight="1" thickTop="1" thickBot="1">
      <c r="A15" s="1060"/>
      <c r="B15" s="1070"/>
      <c r="C15" s="1071"/>
      <c r="D15" s="106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9"/>
      <c r="O15" s="1047"/>
      <c r="P15" s="1047"/>
      <c r="Q15" s="1047"/>
      <c r="R15" s="1047"/>
      <c r="S15" s="1047"/>
      <c r="T15" s="1047"/>
      <c r="U15" s="1047"/>
      <c r="V15" s="1049"/>
      <c r="W15" s="1049"/>
      <c r="X15" s="1049"/>
      <c r="Y15" s="1047"/>
      <c r="Z15" s="1047"/>
      <c r="AA15" s="1047"/>
      <c r="AB15" s="1047"/>
      <c r="AC15" s="1047"/>
      <c r="AD15" s="1047"/>
      <c r="AE15" s="1047"/>
      <c r="AF15" s="1047"/>
      <c r="AG15" s="1047"/>
      <c r="AH15" s="1053"/>
      <c r="AI15" s="1061"/>
    </row>
    <row r="16" spans="1:38" s="65" customFormat="1" ht="12.75" customHeight="1" thickTop="1" thickBot="1">
      <c r="A16" s="1060">
        <v>232</v>
      </c>
      <c r="B16" s="1072"/>
      <c r="C16" s="1073"/>
      <c r="D16" s="1064"/>
      <c r="E16" s="1054"/>
      <c r="F16" s="1054"/>
      <c r="G16" s="1054"/>
      <c r="H16" s="1054"/>
      <c r="I16" s="1054"/>
      <c r="J16" s="1054"/>
      <c r="K16" s="1054"/>
      <c r="L16" s="1054"/>
      <c r="M16" s="1054"/>
      <c r="N16" s="1062"/>
      <c r="O16" s="1054"/>
      <c r="P16" s="1054"/>
      <c r="Q16" s="1054"/>
      <c r="R16" s="1054"/>
      <c r="S16" s="1054"/>
      <c r="T16" s="1054"/>
      <c r="U16" s="1054"/>
      <c r="V16" s="1062"/>
      <c r="W16" s="1062"/>
      <c r="X16" s="1062"/>
      <c r="Y16" s="1054"/>
      <c r="Z16" s="1054"/>
      <c r="AA16" s="1054"/>
      <c r="AB16" s="1054"/>
      <c r="AC16" s="1054"/>
      <c r="AD16" s="1054"/>
      <c r="AE16" s="1054"/>
      <c r="AF16" s="1054"/>
      <c r="AG16" s="1054"/>
      <c r="AH16" s="1056"/>
      <c r="AI16" s="1050">
        <f t="shared" ref="AI16" si="6">SUM(D16:AH17)</f>
        <v>0</v>
      </c>
    </row>
    <row r="17" spans="1:35" s="65" customFormat="1" ht="12.75" customHeight="1" thickTop="1" thickBot="1">
      <c r="A17" s="1060"/>
      <c r="B17" s="1074"/>
      <c r="C17" s="1075"/>
      <c r="D17" s="1065"/>
      <c r="E17" s="1055"/>
      <c r="F17" s="1055"/>
      <c r="G17" s="1055"/>
      <c r="H17" s="1055"/>
      <c r="I17" s="1055"/>
      <c r="J17" s="1055"/>
      <c r="K17" s="1055"/>
      <c r="L17" s="1055"/>
      <c r="M17" s="1055"/>
      <c r="N17" s="1063"/>
      <c r="O17" s="1055"/>
      <c r="P17" s="1055"/>
      <c r="Q17" s="1055"/>
      <c r="R17" s="1055"/>
      <c r="S17" s="1055"/>
      <c r="T17" s="1055"/>
      <c r="U17" s="1055"/>
      <c r="V17" s="1063"/>
      <c r="W17" s="1063"/>
      <c r="X17" s="1063"/>
      <c r="Y17" s="1055"/>
      <c r="Z17" s="1055"/>
      <c r="AA17" s="1055"/>
      <c r="AB17" s="1055"/>
      <c r="AC17" s="1055"/>
      <c r="AD17" s="1055"/>
      <c r="AE17" s="1055"/>
      <c r="AF17" s="1055"/>
      <c r="AG17" s="1055"/>
      <c r="AH17" s="1057"/>
      <c r="AI17" s="1061"/>
    </row>
    <row r="18" spans="1:35" s="65" customFormat="1" ht="12.75" customHeight="1" thickTop="1" thickBot="1">
      <c r="A18" s="1060">
        <v>254</v>
      </c>
      <c r="B18" s="1068"/>
      <c r="C18" s="1069"/>
      <c r="D18" s="1066"/>
      <c r="E18" s="1046"/>
      <c r="F18" s="1046"/>
      <c r="G18" s="1046"/>
      <c r="H18" s="1046"/>
      <c r="I18" s="1048"/>
      <c r="J18" s="1048"/>
      <c r="K18" s="1048"/>
      <c r="L18" s="1048"/>
      <c r="M18" s="1048"/>
      <c r="N18" s="1048"/>
      <c r="O18" s="1048"/>
      <c r="P18" s="1048"/>
      <c r="Q18" s="1048"/>
      <c r="R18" s="1048"/>
      <c r="S18" s="1048"/>
      <c r="T18" s="1048"/>
      <c r="U18" s="1048"/>
      <c r="V18" s="1048"/>
      <c r="W18" s="1048"/>
      <c r="X18" s="1048"/>
      <c r="Y18" s="1048"/>
      <c r="Z18" s="1048"/>
      <c r="AA18" s="1048"/>
      <c r="AB18" s="1046"/>
      <c r="AC18" s="1046"/>
      <c r="AD18" s="1046"/>
      <c r="AE18" s="1046"/>
      <c r="AF18" s="1046"/>
      <c r="AG18" s="1046"/>
      <c r="AH18" s="1052"/>
      <c r="AI18" s="1050">
        <f t="shared" ref="AI18" si="7">SUM(D18:AH19)</f>
        <v>0</v>
      </c>
    </row>
    <row r="19" spans="1:35" s="65" customFormat="1" ht="12.75" customHeight="1" thickTop="1" thickBot="1">
      <c r="A19" s="1060"/>
      <c r="B19" s="1070"/>
      <c r="C19" s="1071"/>
      <c r="D19" s="1067"/>
      <c r="E19" s="1047"/>
      <c r="F19" s="1047"/>
      <c r="G19" s="1047"/>
      <c r="H19" s="1047"/>
      <c r="I19" s="1049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  <c r="AA19" s="1049"/>
      <c r="AB19" s="1047"/>
      <c r="AC19" s="1047"/>
      <c r="AD19" s="1047"/>
      <c r="AE19" s="1047"/>
      <c r="AF19" s="1047"/>
      <c r="AG19" s="1047"/>
      <c r="AH19" s="1053"/>
      <c r="AI19" s="1051"/>
    </row>
    <row r="20" spans="1:35" s="424" customFormat="1" ht="24" customHeight="1" thickTop="1" thickBot="1">
      <c r="B20" s="1033" t="s">
        <v>447</v>
      </c>
      <c r="C20" s="1033"/>
      <c r="D20" s="1033"/>
      <c r="E20" s="1033"/>
      <c r="F20" s="1033">
        <v>200</v>
      </c>
      <c r="G20" s="1033"/>
      <c r="H20" s="1033"/>
      <c r="I20" s="1033"/>
      <c r="R20" s="1033" t="s">
        <v>448</v>
      </c>
      <c r="S20" s="1033"/>
      <c r="T20" s="1033"/>
      <c r="U20" s="1033"/>
      <c r="V20" s="1033"/>
      <c r="W20" s="1033"/>
      <c r="X20" s="1033">
        <v>192</v>
      </c>
      <c r="Y20" s="1033"/>
      <c r="Z20" s="1033"/>
      <c r="AA20" s="1033"/>
    </row>
    <row r="21" spans="1:35" ht="12.75" customHeight="1" thickTop="1">
      <c r="B21" s="1031">
        <v>111</v>
      </c>
      <c r="C21" s="1027"/>
      <c r="D21" s="1027" t="str">
        <f>INDEX(مرخصی!C:C,MATCH(B21,مرخصی!B:B,0),0)</f>
        <v>خلیل آزادیخواه</v>
      </c>
      <c r="E21" s="1027"/>
      <c r="F21" s="1027"/>
      <c r="G21" s="1027"/>
      <c r="H21" s="1027"/>
      <c r="I21" s="1027"/>
      <c r="J21" s="1027">
        <f>F20-H27</f>
        <v>190.5</v>
      </c>
      <c r="K21" s="1028"/>
      <c r="L21" s="421"/>
      <c r="M21" s="421"/>
      <c r="N21" s="421"/>
      <c r="O21" s="421"/>
      <c r="P21" s="421"/>
      <c r="Q21" s="421"/>
      <c r="R21" s="1031">
        <v>111</v>
      </c>
      <c r="S21" s="1027"/>
      <c r="T21" s="1027"/>
      <c r="U21" s="1027"/>
      <c r="V21" s="1027" t="str">
        <f>INDEX(مرخصی!C:C,MATCH(R21,مرخصی!B:B,0),0)</f>
        <v>خلیل آزادیخواه</v>
      </c>
      <c r="W21" s="1027"/>
      <c r="X21" s="1027"/>
      <c r="Y21" s="1027"/>
      <c r="Z21" s="1027"/>
      <c r="AA21" s="1027"/>
      <c r="AB21" s="1027">
        <f>X20-Z27</f>
        <v>192</v>
      </c>
      <c r="AC21" s="1028"/>
      <c r="AD21" s="421"/>
      <c r="AE21" s="421"/>
      <c r="AF21" s="421"/>
      <c r="AG21" s="421"/>
      <c r="AH21" s="421"/>
      <c r="AI21" s="421"/>
    </row>
    <row r="22" spans="1:35" ht="12.75" customHeight="1">
      <c r="B22" s="1032"/>
      <c r="C22" s="1029"/>
      <c r="D22" s="1029"/>
      <c r="E22" s="1029"/>
      <c r="F22" s="1029"/>
      <c r="G22" s="1029"/>
      <c r="H22" s="1029"/>
      <c r="I22" s="1029"/>
      <c r="J22" s="1029"/>
      <c r="K22" s="1030"/>
      <c r="L22" s="421"/>
      <c r="M22" s="421"/>
      <c r="N22" s="421"/>
      <c r="O22" s="421"/>
      <c r="P22" s="421"/>
      <c r="Q22" s="421"/>
      <c r="R22" s="1032"/>
      <c r="S22" s="1029"/>
      <c r="T22" s="1029"/>
      <c r="U22" s="1029"/>
      <c r="V22" s="1029"/>
      <c r="W22" s="1029"/>
      <c r="X22" s="1029"/>
      <c r="Y22" s="1029"/>
      <c r="Z22" s="1029"/>
      <c r="AA22" s="1029"/>
      <c r="AB22" s="1029"/>
      <c r="AC22" s="1030"/>
      <c r="AD22" s="421"/>
      <c r="AE22" s="421"/>
      <c r="AF22" s="421"/>
      <c r="AG22" s="421"/>
      <c r="AH22" s="421"/>
      <c r="AI22" s="421"/>
    </row>
    <row r="23" spans="1:35" ht="12.75" customHeight="1">
      <c r="B23" s="1040" t="s">
        <v>445</v>
      </c>
      <c r="C23" s="1041"/>
      <c r="D23" s="1044"/>
      <c r="E23" s="1044"/>
      <c r="F23" s="1044"/>
      <c r="G23" s="1044"/>
      <c r="H23" s="1044"/>
      <c r="I23" s="1045"/>
      <c r="J23" s="1058"/>
      <c r="K23" s="1059"/>
      <c r="L23" s="421"/>
      <c r="M23" s="421"/>
      <c r="N23" s="421"/>
      <c r="O23" s="421"/>
      <c r="P23" s="421"/>
      <c r="Q23" s="421"/>
      <c r="R23" s="1040" t="s">
        <v>445</v>
      </c>
      <c r="S23" s="1041"/>
      <c r="T23" s="1041"/>
      <c r="U23" s="1041"/>
      <c r="V23" s="1044"/>
      <c r="W23" s="1044"/>
      <c r="X23" s="1044"/>
      <c r="Y23" s="1044"/>
      <c r="Z23" s="1044"/>
      <c r="AA23" s="1045"/>
      <c r="AB23" s="1058"/>
      <c r="AC23" s="1059"/>
      <c r="AD23" s="421"/>
      <c r="AE23" s="421"/>
      <c r="AF23" s="421"/>
      <c r="AG23" s="421"/>
      <c r="AH23" s="421"/>
      <c r="AI23" s="421"/>
    </row>
    <row r="24" spans="1:35" ht="12.75" customHeight="1">
      <c r="B24" s="1040"/>
      <c r="C24" s="1041"/>
      <c r="D24" s="1044"/>
      <c r="E24" s="1044"/>
      <c r="F24" s="1044"/>
      <c r="G24" s="1044"/>
      <c r="H24" s="1044"/>
      <c r="I24" s="1045"/>
      <c r="J24" s="1058"/>
      <c r="K24" s="1059"/>
      <c r="L24" s="421"/>
      <c r="M24" s="421"/>
      <c r="N24" s="421"/>
      <c r="O24" s="421"/>
      <c r="P24" s="421"/>
      <c r="Q24" s="421"/>
      <c r="R24" s="1040"/>
      <c r="S24" s="1041"/>
      <c r="T24" s="1041"/>
      <c r="U24" s="1041"/>
      <c r="V24" s="1044"/>
      <c r="W24" s="1044"/>
      <c r="X24" s="1044"/>
      <c r="Y24" s="1044"/>
      <c r="Z24" s="1044"/>
      <c r="AA24" s="1045"/>
      <c r="AB24" s="1058"/>
      <c r="AC24" s="1059"/>
      <c r="AD24" s="421"/>
      <c r="AE24" s="421"/>
      <c r="AF24" s="421"/>
      <c r="AG24" s="421"/>
      <c r="AH24" s="421"/>
      <c r="AI24" s="421"/>
    </row>
    <row r="25" spans="1:35" ht="12.75" customHeight="1">
      <c r="B25" s="1040" t="s">
        <v>442</v>
      </c>
      <c r="C25" s="1041"/>
      <c r="D25" s="1034">
        <f>D27*G27</f>
        <v>9.5</v>
      </c>
      <c r="E25" s="1034"/>
      <c r="F25" s="1034"/>
      <c r="G25" s="1034"/>
      <c r="H25" s="1034"/>
      <c r="I25" s="1035"/>
      <c r="J25" s="1058"/>
      <c r="K25" s="1059"/>
      <c r="L25" s="421"/>
      <c r="M25" s="421"/>
      <c r="N25" s="421"/>
      <c r="O25" s="421"/>
      <c r="P25" s="421"/>
      <c r="Q25" s="421"/>
      <c r="R25" s="1040" t="s">
        <v>442</v>
      </c>
      <c r="S25" s="1041"/>
      <c r="T25" s="1041"/>
      <c r="U25" s="1041"/>
      <c r="V25" s="1034">
        <f>V27*Y27</f>
        <v>0</v>
      </c>
      <c r="W25" s="1034"/>
      <c r="X25" s="1034"/>
      <c r="Y25" s="1034"/>
      <c r="Z25" s="1034"/>
      <c r="AA25" s="1035"/>
      <c r="AB25" s="1058"/>
      <c r="AC25" s="1059"/>
      <c r="AD25" s="421"/>
      <c r="AE25" s="421"/>
      <c r="AF25" s="421"/>
      <c r="AG25" s="421"/>
      <c r="AH25" s="421"/>
      <c r="AI25" s="421"/>
    </row>
    <row r="26" spans="1:35" ht="12.75" customHeight="1">
      <c r="B26" s="1040"/>
      <c r="C26" s="1041"/>
      <c r="D26" s="1034"/>
      <c r="E26" s="1034"/>
      <c r="F26" s="1034"/>
      <c r="G26" s="1034"/>
      <c r="H26" s="1034"/>
      <c r="I26" s="1035"/>
      <c r="J26" s="1058"/>
      <c r="K26" s="1059"/>
      <c r="L26" s="421"/>
      <c r="M26" s="421"/>
      <c r="N26" s="421"/>
      <c r="O26" s="421"/>
      <c r="P26" s="421"/>
      <c r="Q26" s="421"/>
      <c r="R26" s="1040"/>
      <c r="S26" s="1041"/>
      <c r="T26" s="1041"/>
      <c r="U26" s="1041"/>
      <c r="V26" s="1034"/>
      <c r="W26" s="1034"/>
      <c r="X26" s="1034"/>
      <c r="Y26" s="1034"/>
      <c r="Z26" s="1034"/>
      <c r="AA26" s="1035"/>
      <c r="AB26" s="1058"/>
      <c r="AC26" s="1059"/>
      <c r="AD26" s="421"/>
      <c r="AE26" s="421"/>
      <c r="AF26" s="421"/>
      <c r="AG26" s="421"/>
      <c r="AH26" s="421"/>
      <c r="AI26" s="421"/>
    </row>
    <row r="27" spans="1:35" ht="12.75" customHeight="1">
      <c r="B27" s="1040" t="s">
        <v>446</v>
      </c>
      <c r="C27" s="1041"/>
      <c r="D27" s="1036">
        <v>1</v>
      </c>
      <c r="E27" s="1036"/>
      <c r="F27" s="1036"/>
      <c r="G27" s="1029">
        <v>9.5</v>
      </c>
      <c r="H27" s="1029">
        <f>D27*G27</f>
        <v>9.5</v>
      </c>
      <c r="I27" s="1030"/>
      <c r="J27" s="854"/>
      <c r="K27" s="466"/>
      <c r="R27" s="1040" t="s">
        <v>446</v>
      </c>
      <c r="S27" s="1041"/>
      <c r="T27" s="1041"/>
      <c r="U27" s="1041"/>
      <c r="V27" s="1036">
        <v>0</v>
      </c>
      <c r="W27" s="1036"/>
      <c r="X27" s="1036"/>
      <c r="Y27" s="1029">
        <v>9.5</v>
      </c>
      <c r="Z27" s="1029">
        <f>V27*Y27</f>
        <v>0</v>
      </c>
      <c r="AA27" s="1030"/>
      <c r="AB27" s="854"/>
      <c r="AC27" s="466"/>
    </row>
    <row r="28" spans="1:35" ht="12.75" customHeight="1" thickBot="1">
      <c r="B28" s="1042"/>
      <c r="C28" s="1043"/>
      <c r="D28" s="1037"/>
      <c r="E28" s="1037"/>
      <c r="F28" s="1037"/>
      <c r="G28" s="1038"/>
      <c r="H28" s="1038"/>
      <c r="I28" s="1039"/>
      <c r="J28" s="1025"/>
      <c r="K28" s="1026"/>
      <c r="R28" s="1042"/>
      <c r="S28" s="1043"/>
      <c r="T28" s="1043"/>
      <c r="U28" s="1043"/>
      <c r="V28" s="1037"/>
      <c r="W28" s="1037"/>
      <c r="X28" s="1037"/>
      <c r="Y28" s="1038"/>
      <c r="Z28" s="1038"/>
      <c r="AA28" s="1039"/>
      <c r="AB28" s="1025"/>
      <c r="AC28" s="1026"/>
    </row>
    <row r="29" spans="1:35" ht="13.5" thickTop="1"/>
  </sheetData>
  <mergeCells count="337">
    <mergeCell ref="L2:L3"/>
    <mergeCell ref="F8:F9"/>
    <mergeCell ref="G8:G9"/>
    <mergeCell ref="I8:I9"/>
    <mergeCell ref="J8:J9"/>
    <mergeCell ref="K8:K9"/>
    <mergeCell ref="K2:K3"/>
    <mergeCell ref="F2:F3"/>
    <mergeCell ref="G2:G3"/>
    <mergeCell ref="H2:H3"/>
    <mergeCell ref="I2:I3"/>
    <mergeCell ref="J2:J3"/>
    <mergeCell ref="O4:O5"/>
    <mergeCell ref="P4:P5"/>
    <mergeCell ref="Q4:Q5"/>
    <mergeCell ref="R4:R5"/>
    <mergeCell ref="S4:S5"/>
    <mergeCell ref="T4:T5"/>
    <mergeCell ref="M10:M11"/>
    <mergeCell ref="O10:O11"/>
    <mergeCell ref="P10:P11"/>
    <mergeCell ref="Q10:Q11"/>
    <mergeCell ref="R10:R11"/>
    <mergeCell ref="S10:S11"/>
    <mergeCell ref="M8:M9"/>
    <mergeCell ref="O6:O7"/>
    <mergeCell ref="P6:P7"/>
    <mergeCell ref="J23:K26"/>
    <mergeCell ref="N6:N7"/>
    <mergeCell ref="N8:N9"/>
    <mergeCell ref="H6:H7"/>
    <mergeCell ref="H8:H9"/>
    <mergeCell ref="N10:N11"/>
    <mergeCell ref="F4:F5"/>
    <mergeCell ref="H4:H5"/>
    <mergeCell ref="N4:N5"/>
    <mergeCell ref="L8:L9"/>
    <mergeCell ref="F14:F15"/>
    <mergeCell ref="G14:G15"/>
    <mergeCell ref="H14:H15"/>
    <mergeCell ref="I14:I15"/>
    <mergeCell ref="L12:L13"/>
    <mergeCell ref="I18:I19"/>
    <mergeCell ref="J18:J19"/>
    <mergeCell ref="K18:K19"/>
    <mergeCell ref="J14:J15"/>
    <mergeCell ref="K14:K15"/>
    <mergeCell ref="L14:L15"/>
    <mergeCell ref="M14:M15"/>
    <mergeCell ref="N14:N15"/>
    <mergeCell ref="M16:M17"/>
    <mergeCell ref="B1:C1"/>
    <mergeCell ref="D2:D3"/>
    <mergeCell ref="D4:D5"/>
    <mergeCell ref="D6:D7"/>
    <mergeCell ref="D8:D9"/>
    <mergeCell ref="D10:D11"/>
    <mergeCell ref="B2:C3"/>
    <mergeCell ref="B4:C5"/>
    <mergeCell ref="B6:C7"/>
    <mergeCell ref="B8:C9"/>
    <mergeCell ref="B10:C11"/>
    <mergeCell ref="D16:D17"/>
    <mergeCell ref="D18:D19"/>
    <mergeCell ref="B18:C19"/>
    <mergeCell ref="B12:C13"/>
    <mergeCell ref="B14:C15"/>
    <mergeCell ref="B16:C17"/>
    <mergeCell ref="D12:D13"/>
    <mergeCell ref="D14:D15"/>
    <mergeCell ref="E2:E3"/>
    <mergeCell ref="E8:E9"/>
    <mergeCell ref="E16:E17"/>
    <mergeCell ref="E14:E15"/>
    <mergeCell ref="AH2:AH3"/>
    <mergeCell ref="E4:E5"/>
    <mergeCell ref="G4:G5"/>
    <mergeCell ref="I4:I5"/>
    <mergeCell ref="J4:J5"/>
    <mergeCell ref="K4:K5"/>
    <mergeCell ref="L4:L5"/>
    <mergeCell ref="M4:M5"/>
    <mergeCell ref="Z2:Z3"/>
    <mergeCell ref="AA2:AA3"/>
    <mergeCell ref="AB2:AB3"/>
    <mergeCell ref="AC2:AC3"/>
    <mergeCell ref="AD2:AD3"/>
    <mergeCell ref="AE2:AE3"/>
    <mergeCell ref="T2:T3"/>
    <mergeCell ref="U2:U3"/>
    <mergeCell ref="V2:V3"/>
    <mergeCell ref="W2:W3"/>
    <mergeCell ref="X2:X3"/>
    <mergeCell ref="Y2:Y3"/>
    <mergeCell ref="M2:M3"/>
    <mergeCell ref="O2:O3"/>
    <mergeCell ref="P2:P3"/>
    <mergeCell ref="N2:N3"/>
    <mergeCell ref="AF2:AF3"/>
    <mergeCell ref="Q2:Q3"/>
    <mergeCell ref="R2:R3"/>
    <mergeCell ref="S2:S3"/>
    <mergeCell ref="Q6:Q7"/>
    <mergeCell ref="R6:R7"/>
    <mergeCell ref="S6:S7"/>
    <mergeCell ref="T6:T7"/>
    <mergeCell ref="AG4:AG5"/>
    <mergeCell ref="AD6:AD7"/>
    <mergeCell ref="AE6:AE7"/>
    <mergeCell ref="AF6:AF7"/>
    <mergeCell ref="U6:U7"/>
    <mergeCell ref="V6:V7"/>
    <mergeCell ref="W6:W7"/>
    <mergeCell ref="X6:X7"/>
    <mergeCell ref="Y6:Y7"/>
    <mergeCell ref="Z6:Z7"/>
    <mergeCell ref="AG2:AG3"/>
    <mergeCell ref="Y4:Y5"/>
    <mergeCell ref="Z4:Z5"/>
    <mergeCell ref="AH4:AH5"/>
    <mergeCell ref="E6:E7"/>
    <mergeCell ref="F6:F7"/>
    <mergeCell ref="G6:G7"/>
    <mergeCell ref="I6:I7"/>
    <mergeCell ref="J6:J7"/>
    <mergeCell ref="K6:K7"/>
    <mergeCell ref="L6:L7"/>
    <mergeCell ref="M6:M7"/>
    <mergeCell ref="AA4:AA5"/>
    <mergeCell ref="AB4:AB5"/>
    <mergeCell ref="AC4:AC5"/>
    <mergeCell ref="AD4:AD5"/>
    <mergeCell ref="AE4:AE5"/>
    <mergeCell ref="AF4:AF5"/>
    <mergeCell ref="U4:U5"/>
    <mergeCell ref="V4:V5"/>
    <mergeCell ref="W4:W5"/>
    <mergeCell ref="X4:X5"/>
    <mergeCell ref="AG6:AG7"/>
    <mergeCell ref="AH6:AH7"/>
    <mergeCell ref="AA6:AA7"/>
    <mergeCell ref="AB6:AB7"/>
    <mergeCell ref="AC6:AC7"/>
    <mergeCell ref="AH8:AH9"/>
    <mergeCell ref="E10:E11"/>
    <mergeCell ref="F10:F11"/>
    <mergeCell ref="G10:G11"/>
    <mergeCell ref="H10:H11"/>
    <mergeCell ref="I10:I11"/>
    <mergeCell ref="J10:J11"/>
    <mergeCell ref="K10:K11"/>
    <mergeCell ref="L10:L11"/>
    <mergeCell ref="AA8:AA9"/>
    <mergeCell ref="AB8:AB9"/>
    <mergeCell ref="AC8:AC9"/>
    <mergeCell ref="AD8:AD9"/>
    <mergeCell ref="AE8:AE9"/>
    <mergeCell ref="AF8:AF9"/>
    <mergeCell ref="U8:U9"/>
    <mergeCell ref="V8:V9"/>
    <mergeCell ref="W8:W9"/>
    <mergeCell ref="X8:X9"/>
    <mergeCell ref="Y8:Y9"/>
    <mergeCell ref="Z8:Z9"/>
    <mergeCell ref="O8:O9"/>
    <mergeCell ref="P8:P9"/>
    <mergeCell ref="Q8:Q9"/>
    <mergeCell ref="AG8:AG9"/>
    <mergeCell ref="R8:R9"/>
    <mergeCell ref="S8:S9"/>
    <mergeCell ref="T8:T9"/>
    <mergeCell ref="M12:M13"/>
    <mergeCell ref="N12:N13"/>
    <mergeCell ref="O12:O13"/>
    <mergeCell ref="P12:P13"/>
    <mergeCell ref="AF10:AF11"/>
    <mergeCell ref="AG10:AG11"/>
    <mergeCell ref="X10:X11"/>
    <mergeCell ref="Y10:Y11"/>
    <mergeCell ref="Y12:Y13"/>
    <mergeCell ref="Z12:Z13"/>
    <mergeCell ref="AA12:AA13"/>
    <mergeCell ref="AB12:AB13"/>
    <mergeCell ref="AC12:AC13"/>
    <mergeCell ref="R12:R13"/>
    <mergeCell ref="S12:S13"/>
    <mergeCell ref="T12:T13"/>
    <mergeCell ref="U12:U13"/>
    <mergeCell ref="V12:V13"/>
    <mergeCell ref="W12:W13"/>
    <mergeCell ref="AD12:AD13"/>
    <mergeCell ref="AH10:AH11"/>
    <mergeCell ref="E12:E13"/>
    <mergeCell ref="F12:F13"/>
    <mergeCell ref="G12:G13"/>
    <mergeCell ref="H12:H13"/>
    <mergeCell ref="I12:I13"/>
    <mergeCell ref="J12:J13"/>
    <mergeCell ref="K12:K13"/>
    <mergeCell ref="Z10:Z11"/>
    <mergeCell ref="AA10:AA11"/>
    <mergeCell ref="AB10:AB11"/>
    <mergeCell ref="AC10:AC11"/>
    <mergeCell ref="AD10:AD11"/>
    <mergeCell ref="AE10:AE11"/>
    <mergeCell ref="T10:T11"/>
    <mergeCell ref="U10:U11"/>
    <mergeCell ref="V10:V11"/>
    <mergeCell ref="W10:W11"/>
    <mergeCell ref="AE12:AE13"/>
    <mergeCell ref="AF12:AF13"/>
    <mergeCell ref="Q12:Q13"/>
    <mergeCell ref="AG12:AG13"/>
    <mergeCell ref="AH12:AH13"/>
    <mergeCell ref="X12:X13"/>
    <mergeCell ref="AG14:AG15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O14:O15"/>
    <mergeCell ref="AF14:AF15"/>
    <mergeCell ref="A12:A13"/>
    <mergeCell ref="A14:A15"/>
    <mergeCell ref="A16:A17"/>
    <mergeCell ref="Z16:Z17"/>
    <mergeCell ref="AA16:AA17"/>
    <mergeCell ref="AB16:AB17"/>
    <mergeCell ref="AC16:AC17"/>
    <mergeCell ref="AD16:AD17"/>
    <mergeCell ref="AE16:AE17"/>
    <mergeCell ref="T16:T17"/>
    <mergeCell ref="U16:U17"/>
    <mergeCell ref="V16:V17"/>
    <mergeCell ref="W16:W17"/>
    <mergeCell ref="X16:X17"/>
    <mergeCell ref="Y16:Y17"/>
    <mergeCell ref="F16:F17"/>
    <mergeCell ref="G16:G17"/>
    <mergeCell ref="H16:H17"/>
    <mergeCell ref="I16:I17"/>
    <mergeCell ref="J16:J17"/>
    <mergeCell ref="K16:K17"/>
    <mergeCell ref="L16:L17"/>
    <mergeCell ref="A18:A19"/>
    <mergeCell ref="A2:A3"/>
    <mergeCell ref="A4:A5"/>
    <mergeCell ref="A6:A7"/>
    <mergeCell ref="A8:A9"/>
    <mergeCell ref="A10:A11"/>
    <mergeCell ref="AI12:AI13"/>
    <mergeCell ref="AI14:AI15"/>
    <mergeCell ref="AI16:AI17"/>
    <mergeCell ref="AI2:AI3"/>
    <mergeCell ref="AI4:AI5"/>
    <mergeCell ref="AI6:AI7"/>
    <mergeCell ref="AI8:AI9"/>
    <mergeCell ref="AI10:AI11"/>
    <mergeCell ref="AH14:AH15"/>
    <mergeCell ref="AB14:AB15"/>
    <mergeCell ref="AC14:AC15"/>
    <mergeCell ref="AD14:AD15"/>
    <mergeCell ref="AE14:AE15"/>
    <mergeCell ref="N16:N17"/>
    <mergeCell ref="O16:O17"/>
    <mergeCell ref="P16:P17"/>
    <mergeCell ref="Q16:Q17"/>
    <mergeCell ref="R16:R17"/>
    <mergeCell ref="R27:U28"/>
    <mergeCell ref="AI18:AI19"/>
    <mergeCell ref="AG18:AG19"/>
    <mergeCell ref="AH18:AH19"/>
    <mergeCell ref="AB27:AC28"/>
    <mergeCell ref="U18:U19"/>
    <mergeCell ref="V18:V19"/>
    <mergeCell ref="W18:W19"/>
    <mergeCell ref="AF16:AF17"/>
    <mergeCell ref="AG16:AG17"/>
    <mergeCell ref="AH16:AH17"/>
    <mergeCell ref="S16:S17"/>
    <mergeCell ref="AB23:AC26"/>
    <mergeCell ref="D23:I24"/>
    <mergeCell ref="D25:I26"/>
    <mergeCell ref="AD18:AD19"/>
    <mergeCell ref="AE18:AE19"/>
    <mergeCell ref="AF18:AF19"/>
    <mergeCell ref="X18:X19"/>
    <mergeCell ref="Y18:Y19"/>
    <mergeCell ref="Z18:Z19"/>
    <mergeCell ref="AA18:AA19"/>
    <mergeCell ref="AB18:AB19"/>
    <mergeCell ref="AC18:AC19"/>
    <mergeCell ref="R18:R19"/>
    <mergeCell ref="S18:S19"/>
    <mergeCell ref="T18:T19"/>
    <mergeCell ref="L18:L19"/>
    <mergeCell ref="M18:M19"/>
    <mergeCell ref="N18:N19"/>
    <mergeCell ref="O18:O19"/>
    <mergeCell ref="P18:P19"/>
    <mergeCell ref="Q18:Q19"/>
    <mergeCell ref="E18:E19"/>
    <mergeCell ref="F18:F19"/>
    <mergeCell ref="G18:G19"/>
    <mergeCell ref="H18:H19"/>
    <mergeCell ref="J27:K28"/>
    <mergeCell ref="AB21:AC22"/>
    <mergeCell ref="J21:K22"/>
    <mergeCell ref="R21:U22"/>
    <mergeCell ref="B20:E20"/>
    <mergeCell ref="F20:I20"/>
    <mergeCell ref="R20:W20"/>
    <mergeCell ref="X20:AA20"/>
    <mergeCell ref="V25:AA26"/>
    <mergeCell ref="V27:X28"/>
    <mergeCell ref="Y27:Y28"/>
    <mergeCell ref="Z27:AA28"/>
    <mergeCell ref="R23:U24"/>
    <mergeCell ref="B27:C28"/>
    <mergeCell ref="D27:F28"/>
    <mergeCell ref="G27:G28"/>
    <mergeCell ref="H27:I28"/>
    <mergeCell ref="V21:AA22"/>
    <mergeCell ref="V23:AA24"/>
    <mergeCell ref="R25:U26"/>
    <mergeCell ref="B21:C22"/>
    <mergeCell ref="D21:I22"/>
    <mergeCell ref="B23:C24"/>
    <mergeCell ref="B25:C26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Q26"/>
  <sheetViews>
    <sheetView rightToLeft="1" zoomScale="110" zoomScaleNormal="110" workbookViewId="0">
      <selection activeCell="D4" sqref="D4:F5"/>
    </sheetView>
  </sheetViews>
  <sheetFormatPr defaultRowHeight="12.75"/>
  <sheetData>
    <row r="1" spans="1:17" ht="13.5" thickBot="1">
      <c r="A1" s="477"/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</row>
    <row r="2" spans="1:17" ht="13.5" customHeight="1" thickTop="1">
      <c r="A2" s="466"/>
      <c r="B2" s="471" t="s">
        <v>7</v>
      </c>
      <c r="C2" s="472"/>
      <c r="D2" s="484">
        <v>111</v>
      </c>
      <c r="E2" s="485"/>
      <c r="F2" s="486"/>
      <c r="G2" s="490" t="s">
        <v>285</v>
      </c>
      <c r="H2" s="491"/>
      <c r="I2" s="491"/>
      <c r="J2" s="491"/>
      <c r="K2" s="491"/>
      <c r="L2" s="491"/>
      <c r="M2" s="491"/>
      <c r="N2" s="491"/>
      <c r="O2" s="491"/>
      <c r="P2" s="492"/>
      <c r="Q2" s="477"/>
    </row>
    <row r="3" spans="1:17" ht="13.5" customHeight="1" thickBot="1">
      <c r="A3" s="466"/>
      <c r="B3" s="473"/>
      <c r="C3" s="474"/>
      <c r="D3" s="487"/>
      <c r="E3" s="488"/>
      <c r="F3" s="489"/>
      <c r="G3" s="493"/>
      <c r="H3" s="494"/>
      <c r="I3" s="494"/>
      <c r="J3" s="494"/>
      <c r="K3" s="494"/>
      <c r="L3" s="494"/>
      <c r="M3" s="494"/>
      <c r="N3" s="494"/>
      <c r="O3" s="494"/>
      <c r="P3" s="495"/>
      <c r="Q3" s="477"/>
    </row>
    <row r="4" spans="1:17" ht="13.5" customHeight="1" thickTop="1">
      <c r="A4" s="466"/>
      <c r="B4" s="469" t="s">
        <v>271</v>
      </c>
      <c r="C4" s="470"/>
      <c r="D4" s="478" t="str">
        <f>INDEX('بانك اطلاعاتي'!B:B,MATCH(D2,'بانك اطلاعاتي'!D:D,0),0)</f>
        <v>خلیل</v>
      </c>
      <c r="E4" s="479"/>
      <c r="F4" s="480"/>
      <c r="G4" s="469" t="s">
        <v>295</v>
      </c>
      <c r="H4" s="470"/>
      <c r="I4" s="478">
        <f>INDEX('بانك اطلاعاتي'!S:S,MATCH(D2,'بانك اطلاعاتي'!D:D,0),0)</f>
        <v>9102415201</v>
      </c>
      <c r="J4" s="479"/>
      <c r="K4" s="480"/>
      <c r="L4" s="456" t="s">
        <v>284</v>
      </c>
      <c r="M4" s="457"/>
      <c r="N4" s="478">
        <f>INDEX('بانك اطلاعاتي'!T:T,MATCH(D2,'بانك اطلاعاتي'!D:D,0),0)</f>
        <v>0</v>
      </c>
      <c r="O4" s="479"/>
      <c r="P4" s="480"/>
      <c r="Q4" s="477"/>
    </row>
    <row r="5" spans="1:17" ht="12.75" customHeight="1">
      <c r="A5" s="466"/>
      <c r="B5" s="467"/>
      <c r="C5" s="468"/>
      <c r="D5" s="453"/>
      <c r="E5" s="454"/>
      <c r="F5" s="455"/>
      <c r="G5" s="467"/>
      <c r="H5" s="468"/>
      <c r="I5" s="453"/>
      <c r="J5" s="454"/>
      <c r="K5" s="455"/>
      <c r="L5" s="467"/>
      <c r="M5" s="468"/>
      <c r="N5" s="453"/>
      <c r="O5" s="454"/>
      <c r="P5" s="455"/>
      <c r="Q5" s="477"/>
    </row>
    <row r="6" spans="1:17" ht="12.75" customHeight="1">
      <c r="A6" s="466"/>
      <c r="B6" s="456" t="s">
        <v>270</v>
      </c>
      <c r="C6" s="457"/>
      <c r="D6" s="447" t="str">
        <f>INDEX('بانك اطلاعاتي'!C:C,MATCH(D2,'بانك اطلاعاتي'!D:D,0),0)</f>
        <v>آزادیخواه</v>
      </c>
      <c r="E6" s="448"/>
      <c r="F6" s="449"/>
      <c r="G6" s="456" t="s">
        <v>277</v>
      </c>
      <c r="H6" s="457"/>
      <c r="I6" s="447">
        <f>INDEX('بانك اطلاعاتي'!V:V,MATCH(D2,'بانك اطلاعاتي'!D:D,0),0)</f>
        <v>0</v>
      </c>
      <c r="J6" s="448"/>
      <c r="K6" s="449"/>
      <c r="L6" s="456" t="s">
        <v>283</v>
      </c>
      <c r="M6" s="457"/>
      <c r="N6" s="447" t="str">
        <f>INDEX('بانك اطلاعاتي'!AA:AA,MATCH(D2,'بانك اطلاعاتي'!D:D,0),0)</f>
        <v>انبار</v>
      </c>
      <c r="O6" s="448"/>
      <c r="P6" s="449"/>
      <c r="Q6" s="477"/>
    </row>
    <row r="7" spans="1:17" ht="12.75" customHeight="1">
      <c r="A7" s="466"/>
      <c r="B7" s="467"/>
      <c r="C7" s="468"/>
      <c r="D7" s="453"/>
      <c r="E7" s="454"/>
      <c r="F7" s="455"/>
      <c r="G7" s="467"/>
      <c r="H7" s="468"/>
      <c r="I7" s="453"/>
      <c r="J7" s="454"/>
      <c r="K7" s="455"/>
      <c r="L7" s="475"/>
      <c r="M7" s="476"/>
      <c r="N7" s="453"/>
      <c r="O7" s="454"/>
      <c r="P7" s="455"/>
      <c r="Q7" s="477"/>
    </row>
    <row r="8" spans="1:17" ht="12.75" customHeight="1">
      <c r="A8" s="466"/>
      <c r="B8" s="456" t="s">
        <v>272</v>
      </c>
      <c r="C8" s="457"/>
      <c r="D8" s="447" t="str">
        <f>INDEX('بانك اطلاعاتي'!H:H,MATCH(D2,'بانك اطلاعاتي'!D:D,0),0)</f>
        <v>علی اصغر</v>
      </c>
      <c r="E8" s="448"/>
      <c r="F8" s="449"/>
      <c r="G8" s="456" t="s">
        <v>278</v>
      </c>
      <c r="H8" s="457"/>
      <c r="I8" s="447" t="str">
        <f>INDEX('بانك اطلاعاتي'!E:E,MATCH(D2,'بانك اطلاعاتي'!D:D,0),0)</f>
        <v>1366/01/16</v>
      </c>
      <c r="J8" s="448"/>
      <c r="K8" s="449"/>
      <c r="L8" s="456" t="s">
        <v>294</v>
      </c>
      <c r="M8" s="457"/>
      <c r="N8" s="447" t="str">
        <f>INDEX('بانك اطلاعاتي'!P:P,MATCH(D2,'بانك اطلاعاتي'!D:D,0),0)</f>
        <v>کارمند</v>
      </c>
      <c r="O8" s="448"/>
      <c r="P8" s="449"/>
      <c r="Q8" s="477"/>
    </row>
    <row r="9" spans="1:17" ht="12.75" customHeight="1">
      <c r="A9" s="466"/>
      <c r="B9" s="467"/>
      <c r="C9" s="468"/>
      <c r="D9" s="453"/>
      <c r="E9" s="454"/>
      <c r="F9" s="455"/>
      <c r="G9" s="467"/>
      <c r="H9" s="468"/>
      <c r="I9" s="453"/>
      <c r="J9" s="454"/>
      <c r="K9" s="455"/>
      <c r="L9" s="475"/>
      <c r="M9" s="476"/>
      <c r="N9" s="453"/>
      <c r="O9" s="454"/>
      <c r="P9" s="455"/>
      <c r="Q9" s="477"/>
    </row>
    <row r="10" spans="1:17" ht="12.75" customHeight="1">
      <c r="A10" s="466"/>
      <c r="B10" s="456" t="s">
        <v>273</v>
      </c>
      <c r="C10" s="457"/>
      <c r="D10" s="447">
        <f>INDEX('بانك اطلاعاتي'!G:G,MATCH(D2,'بانك اطلاعاتي'!D:D,0),0)</f>
        <v>8952</v>
      </c>
      <c r="E10" s="448"/>
      <c r="F10" s="449"/>
      <c r="G10" s="456" t="s">
        <v>279</v>
      </c>
      <c r="H10" s="457"/>
      <c r="I10" s="447" t="str">
        <f>INDEX('بانك اطلاعاتي'!M:M,MATCH(D2,'بانك اطلاعاتي'!D:D,0),0)</f>
        <v>92/09/12</v>
      </c>
      <c r="J10" s="448"/>
      <c r="K10" s="449"/>
      <c r="L10" s="456" t="s">
        <v>289</v>
      </c>
      <c r="M10" s="457"/>
      <c r="N10" s="447">
        <f>INDEX('بانك اطلاعاتي'!AE:AE,MATCH(D2,'بانك اطلاعاتي'!D:D,0),0)</f>
        <v>0</v>
      </c>
      <c r="O10" s="448"/>
      <c r="P10" s="449"/>
      <c r="Q10" s="477"/>
    </row>
    <row r="11" spans="1:17" ht="12.75" customHeight="1">
      <c r="A11" s="466"/>
      <c r="B11" s="467"/>
      <c r="C11" s="468"/>
      <c r="D11" s="453"/>
      <c r="E11" s="454"/>
      <c r="F11" s="455"/>
      <c r="G11" s="467"/>
      <c r="H11" s="468"/>
      <c r="I11" s="453"/>
      <c r="J11" s="454"/>
      <c r="K11" s="455"/>
      <c r="L11" s="475"/>
      <c r="M11" s="476"/>
      <c r="N11" s="453"/>
      <c r="O11" s="454"/>
      <c r="P11" s="455"/>
      <c r="Q11" s="477"/>
    </row>
    <row r="12" spans="1:17" ht="12.75" customHeight="1">
      <c r="A12" s="466"/>
      <c r="B12" s="456" t="s">
        <v>274</v>
      </c>
      <c r="C12" s="457"/>
      <c r="D12" s="447">
        <f>INDEX('بانك اطلاعاتي'!I:I,MATCH(D2,'بانك اطلاعاتي'!D:D,0),0)</f>
        <v>4315203126</v>
      </c>
      <c r="E12" s="448"/>
      <c r="F12" s="449"/>
      <c r="G12" s="456" t="s">
        <v>280</v>
      </c>
      <c r="H12" s="457"/>
      <c r="I12" s="447" t="str">
        <f>INDEX('بانك اطلاعاتي'!F:F,MATCH(D2,'بانك اطلاعاتي'!D:D,0),0)</f>
        <v>قزوین</v>
      </c>
      <c r="J12" s="448"/>
      <c r="K12" s="449"/>
      <c r="L12" s="456" t="s">
        <v>290</v>
      </c>
      <c r="M12" s="457"/>
      <c r="N12" s="447">
        <f>INDEX('بانك اطلاعاتي'!AF:AF,MATCH(D2,'بانك اطلاعاتي'!D:D,0),0)</f>
        <v>0</v>
      </c>
      <c r="O12" s="448"/>
      <c r="P12" s="449"/>
      <c r="Q12" s="477"/>
    </row>
    <row r="13" spans="1:17" ht="12.75" customHeight="1">
      <c r="A13" s="466"/>
      <c r="B13" s="467"/>
      <c r="C13" s="468"/>
      <c r="D13" s="453"/>
      <c r="E13" s="454"/>
      <c r="F13" s="455"/>
      <c r="G13" s="467"/>
      <c r="H13" s="468"/>
      <c r="I13" s="453"/>
      <c r="J13" s="454"/>
      <c r="K13" s="455"/>
      <c r="L13" s="475"/>
      <c r="M13" s="476"/>
      <c r="N13" s="453"/>
      <c r="O13" s="454"/>
      <c r="P13" s="455"/>
      <c r="Q13" s="477"/>
    </row>
    <row r="14" spans="1:17" ht="12.75" customHeight="1">
      <c r="A14" s="466"/>
      <c r="B14" s="456" t="s">
        <v>275</v>
      </c>
      <c r="C14" s="457"/>
      <c r="D14" s="447" t="str">
        <f>INDEX('بانك اطلاعاتي'!Q:Q,MATCH(D2,'بانك اطلاعاتي'!D:D,0),0)</f>
        <v>فوق دیپلم</v>
      </c>
      <c r="E14" s="448"/>
      <c r="F14" s="449"/>
      <c r="G14" s="456" t="s">
        <v>281</v>
      </c>
      <c r="H14" s="457"/>
      <c r="I14" s="447" t="str">
        <f>INDEX('بانك اطلاعاتي'!J:J,MATCH(D2,'بانك اطلاعاتي'!D:D,0))</f>
        <v>پایان خدمت</v>
      </c>
      <c r="J14" s="448"/>
      <c r="K14" s="449"/>
      <c r="L14" s="456" t="s">
        <v>293</v>
      </c>
      <c r="M14" s="457"/>
      <c r="N14" s="432">
        <f>INDEX('حقوق ومزایا'!U:U,MATCH(D2,'حقوق ومزایا'!A:A,0),0)</f>
        <v>10954782</v>
      </c>
      <c r="O14" s="433"/>
      <c r="P14" s="436" t="s">
        <v>17</v>
      </c>
      <c r="Q14" s="477"/>
    </row>
    <row r="15" spans="1:17" ht="12.75" customHeight="1">
      <c r="A15" s="466"/>
      <c r="B15" s="467"/>
      <c r="C15" s="468"/>
      <c r="D15" s="453"/>
      <c r="E15" s="454"/>
      <c r="F15" s="455"/>
      <c r="G15" s="467"/>
      <c r="H15" s="468"/>
      <c r="I15" s="453"/>
      <c r="J15" s="454"/>
      <c r="K15" s="455"/>
      <c r="L15" s="475"/>
      <c r="M15" s="476"/>
      <c r="N15" s="434"/>
      <c r="O15" s="435"/>
      <c r="P15" s="437"/>
      <c r="Q15" s="477"/>
    </row>
    <row r="16" spans="1:17" ht="12.75" customHeight="1">
      <c r="A16" s="466"/>
      <c r="B16" s="456" t="s">
        <v>276</v>
      </c>
      <c r="C16" s="457"/>
      <c r="D16" s="447" t="str">
        <f>INDEX('بانك اطلاعاتي'!L:L,MATCH(D2,'بانك اطلاعاتي'!D:D,0),0)</f>
        <v>متاهل</v>
      </c>
      <c r="E16" s="448"/>
      <c r="F16" s="449"/>
      <c r="G16" s="456" t="s">
        <v>282</v>
      </c>
      <c r="H16" s="457"/>
      <c r="I16" s="447">
        <f>INDEX('بانك اطلاعاتي'!K:K,MATCH(D2,'بانك اطلاعاتي'!D:D,0))</f>
        <v>0</v>
      </c>
      <c r="J16" s="448"/>
      <c r="K16" s="449"/>
      <c r="L16" s="456" t="s">
        <v>296</v>
      </c>
      <c r="M16" s="457"/>
      <c r="N16" s="447" t="str">
        <f>INDEX('بانك اطلاعاتي'!Z:Z,MATCH(D2,'بانك اطلاعاتي'!D:D,0),0)</f>
        <v>علیرضا شاملو</v>
      </c>
      <c r="O16" s="448"/>
      <c r="P16" s="449"/>
      <c r="Q16" s="477"/>
    </row>
    <row r="17" spans="1:17" ht="12.75" customHeight="1">
      <c r="A17" s="466"/>
      <c r="B17" s="467"/>
      <c r="C17" s="468"/>
      <c r="D17" s="453"/>
      <c r="E17" s="454"/>
      <c r="F17" s="455"/>
      <c r="G17" s="467"/>
      <c r="H17" s="468"/>
      <c r="I17" s="453"/>
      <c r="J17" s="454"/>
      <c r="K17" s="455"/>
      <c r="L17" s="467"/>
      <c r="M17" s="468"/>
      <c r="N17" s="453"/>
      <c r="O17" s="454"/>
      <c r="P17" s="455"/>
      <c r="Q17" s="477"/>
    </row>
    <row r="18" spans="1:17" ht="12.75" customHeight="1">
      <c r="A18" s="466"/>
      <c r="B18" s="456" t="s">
        <v>298</v>
      </c>
      <c r="C18" s="457"/>
      <c r="D18" s="447">
        <f>INDEX('بانك اطلاعاتي'!Y:Y,MATCH(D2,'بانك اطلاعاتي'!D:D,0),0)</f>
        <v>25253236</v>
      </c>
      <c r="E18" s="448"/>
      <c r="F18" s="449"/>
      <c r="G18" s="456" t="s">
        <v>299</v>
      </c>
      <c r="H18" s="457"/>
      <c r="I18" s="432">
        <f>INDEX('حقوق ومزایا'!E:E,MATCH(D2,'حقوق ومزایا'!A:A,0),0)</f>
        <v>282122</v>
      </c>
      <c r="J18" s="433"/>
      <c r="K18" s="436" t="s">
        <v>17</v>
      </c>
      <c r="L18" s="456" t="s">
        <v>297</v>
      </c>
      <c r="M18" s="457"/>
      <c r="N18" s="447">
        <f>INDEX('بانك اطلاعاتي'!AB:AB,MATCH(D2,'بانك اطلاعاتي'!D:D,0),0)</f>
        <v>0</v>
      </c>
      <c r="O18" s="448"/>
      <c r="P18" s="449"/>
      <c r="Q18" s="477"/>
    </row>
    <row r="19" spans="1:17" ht="13.5" customHeight="1">
      <c r="A19" s="466"/>
      <c r="B19" s="467"/>
      <c r="C19" s="468"/>
      <c r="D19" s="450"/>
      <c r="E19" s="451"/>
      <c r="F19" s="452"/>
      <c r="G19" s="475"/>
      <c r="H19" s="476"/>
      <c r="I19" s="434"/>
      <c r="J19" s="435"/>
      <c r="K19" s="437"/>
      <c r="L19" s="475"/>
      <c r="M19" s="476"/>
      <c r="N19" s="450"/>
      <c r="O19" s="451"/>
      <c r="P19" s="452"/>
      <c r="Q19" s="477"/>
    </row>
    <row r="20" spans="1:17">
      <c r="A20" s="466"/>
      <c r="B20" s="475" t="s">
        <v>372</v>
      </c>
      <c r="C20" s="476"/>
      <c r="D20" s="447">
        <f>INDEX('بانك اطلاعاتي'!AC:AC,MATCH(D2,'بانك اطلاعاتي'!D:D,0),0)</f>
        <v>4955223315</v>
      </c>
      <c r="E20" s="448"/>
      <c r="F20" s="449"/>
      <c r="G20" s="456" t="s">
        <v>310</v>
      </c>
      <c r="H20" s="457"/>
      <c r="I20" s="447">
        <f>INDEX('بانك اطلاعاتي'!U:U,MATCH(D2,'بانك اطلاعاتي'!D:D,0),0)</f>
        <v>0</v>
      </c>
      <c r="J20" s="448"/>
      <c r="K20" s="449"/>
      <c r="L20" s="456" t="s">
        <v>375</v>
      </c>
      <c r="M20" s="457"/>
      <c r="N20" s="447">
        <f>INDEX('بانك اطلاعاتي'!AD:AD,MATCH(D2,'بانك اطلاعاتي'!D:D,0),0)</f>
        <v>3151253325</v>
      </c>
      <c r="O20" s="448"/>
      <c r="P20" s="449"/>
      <c r="Q20" s="477"/>
    </row>
    <row r="21" spans="1:17">
      <c r="A21" s="466"/>
      <c r="B21" s="475"/>
      <c r="C21" s="476"/>
      <c r="D21" s="453"/>
      <c r="E21" s="454"/>
      <c r="F21" s="455"/>
      <c r="G21" s="467"/>
      <c r="H21" s="468"/>
      <c r="I21" s="450"/>
      <c r="J21" s="451"/>
      <c r="K21" s="452"/>
      <c r="L21" s="467"/>
      <c r="M21" s="468"/>
      <c r="N21" s="450"/>
      <c r="O21" s="451"/>
      <c r="P21" s="452"/>
      <c r="Q21" s="477"/>
    </row>
    <row r="22" spans="1:17" ht="12.75" customHeight="1">
      <c r="A22" s="466"/>
      <c r="B22" s="456" t="s">
        <v>382</v>
      </c>
      <c r="C22" s="457"/>
      <c r="D22" s="481">
        <f>INDEX(مرخصی!AI:AI,MATCH(D2,مرخصی!B:B,0),0)</f>
        <v>13.752631578947367</v>
      </c>
      <c r="E22" s="482"/>
      <c r="F22" s="483"/>
      <c r="G22" s="475" t="s">
        <v>427</v>
      </c>
      <c r="H22" s="476"/>
      <c r="I22" s="438">
        <f>INDEX('روز کارکرد'!S:S,MATCH(D2,'روز کارکرد'!A:A,0),0)</f>
        <v>365</v>
      </c>
      <c r="J22" s="439"/>
      <c r="K22" s="442" t="s">
        <v>19</v>
      </c>
      <c r="L22" s="475" t="s">
        <v>433</v>
      </c>
      <c r="M22" s="476"/>
      <c r="N22" s="438">
        <f>INDEX('روز کارکرد'!P:P,MATCH(D2,'روز کارکرد'!A:A,0),0)</f>
        <v>1113</v>
      </c>
      <c r="O22" s="439"/>
      <c r="P22" s="442" t="s">
        <v>19</v>
      </c>
      <c r="Q22" s="477"/>
    </row>
    <row r="23" spans="1:17" ht="12.75" customHeight="1">
      <c r="A23" s="466"/>
      <c r="B23" s="475"/>
      <c r="C23" s="476"/>
      <c r="D23" s="481"/>
      <c r="E23" s="482"/>
      <c r="F23" s="483"/>
      <c r="G23" s="475"/>
      <c r="H23" s="476"/>
      <c r="I23" s="444"/>
      <c r="J23" s="445"/>
      <c r="K23" s="446"/>
      <c r="L23" s="475"/>
      <c r="M23" s="476"/>
      <c r="N23" s="444"/>
      <c r="O23" s="445"/>
      <c r="P23" s="446"/>
      <c r="Q23" s="477"/>
    </row>
    <row r="24" spans="1:17" ht="12.75" customHeight="1">
      <c r="B24" s="456"/>
      <c r="C24" s="457"/>
      <c r="D24" s="460"/>
      <c r="E24" s="461"/>
      <c r="F24" s="462"/>
      <c r="G24" s="456"/>
      <c r="H24" s="457"/>
      <c r="I24" s="438"/>
      <c r="J24" s="439"/>
      <c r="K24" s="442"/>
      <c r="L24" s="456" t="s">
        <v>437</v>
      </c>
      <c r="M24" s="457"/>
      <c r="N24" s="438">
        <f>INDEX('سابقه بیمه ای'!O:O,MATCH(D2,'سابقه بیمه ای'!B:B,0),0)</f>
        <v>2358</v>
      </c>
      <c r="O24" s="439"/>
      <c r="P24" s="442" t="s">
        <v>19</v>
      </c>
    </row>
    <row r="25" spans="1:17" ht="13.5" customHeight="1" thickBot="1">
      <c r="B25" s="458"/>
      <c r="C25" s="459"/>
      <c r="D25" s="463"/>
      <c r="E25" s="464"/>
      <c r="F25" s="465"/>
      <c r="G25" s="458"/>
      <c r="H25" s="459"/>
      <c r="I25" s="440"/>
      <c r="J25" s="441"/>
      <c r="K25" s="443"/>
      <c r="L25" s="458"/>
      <c r="M25" s="459"/>
      <c r="N25" s="440"/>
      <c r="O25" s="441"/>
      <c r="P25" s="443"/>
    </row>
    <row r="26" spans="1:17" ht="13.5" thickTop="1"/>
  </sheetData>
  <mergeCells count="77">
    <mergeCell ref="D2:F3"/>
    <mergeCell ref="I14:K15"/>
    <mergeCell ref="D18:F19"/>
    <mergeCell ref="G14:H15"/>
    <mergeCell ref="G16:H17"/>
    <mergeCell ref="G18:H19"/>
    <mergeCell ref="D4:F5"/>
    <mergeCell ref="D6:F7"/>
    <mergeCell ref="D8:F9"/>
    <mergeCell ref="D10:F11"/>
    <mergeCell ref="G2:P3"/>
    <mergeCell ref="L4:M5"/>
    <mergeCell ref="L12:M13"/>
    <mergeCell ref="I4:K5"/>
    <mergeCell ref="I6:K7"/>
    <mergeCell ref="I8:K9"/>
    <mergeCell ref="D22:F23"/>
    <mergeCell ref="G22:H23"/>
    <mergeCell ref="L22:M23"/>
    <mergeCell ref="B20:C21"/>
    <mergeCell ref="D20:F21"/>
    <mergeCell ref="G20:H21"/>
    <mergeCell ref="I20:K21"/>
    <mergeCell ref="Q2:Q23"/>
    <mergeCell ref="A1:Q1"/>
    <mergeCell ref="N12:P13"/>
    <mergeCell ref="L14:M15"/>
    <mergeCell ref="L16:M17"/>
    <mergeCell ref="N16:P17"/>
    <mergeCell ref="L18:M19"/>
    <mergeCell ref="N18:P19"/>
    <mergeCell ref="N4:P5"/>
    <mergeCell ref="L6:M7"/>
    <mergeCell ref="N6:P7"/>
    <mergeCell ref="L8:M9"/>
    <mergeCell ref="N8:P9"/>
    <mergeCell ref="L10:M11"/>
    <mergeCell ref="N10:P11"/>
    <mergeCell ref="L20:M21"/>
    <mergeCell ref="I10:K11"/>
    <mergeCell ref="I12:K13"/>
    <mergeCell ref="G4:H5"/>
    <mergeCell ref="G6:H7"/>
    <mergeCell ref="G8:H9"/>
    <mergeCell ref="G10:H11"/>
    <mergeCell ref="G12:H13"/>
    <mergeCell ref="D12:F13"/>
    <mergeCell ref="B14:C15"/>
    <mergeCell ref="B16:C17"/>
    <mergeCell ref="D14:F15"/>
    <mergeCell ref="D16:F17"/>
    <mergeCell ref="A2:A23"/>
    <mergeCell ref="B18:C19"/>
    <mergeCell ref="B4:C5"/>
    <mergeCell ref="B6:C7"/>
    <mergeCell ref="B8:C9"/>
    <mergeCell ref="B10:C11"/>
    <mergeCell ref="B12:C13"/>
    <mergeCell ref="B2:C3"/>
    <mergeCell ref="B22:C23"/>
    <mergeCell ref="B24:C25"/>
    <mergeCell ref="D24:F25"/>
    <mergeCell ref="G24:H25"/>
    <mergeCell ref="I24:K25"/>
    <mergeCell ref="L24:M25"/>
    <mergeCell ref="I18:J19"/>
    <mergeCell ref="K18:K19"/>
    <mergeCell ref="N14:O15"/>
    <mergeCell ref="P14:P15"/>
    <mergeCell ref="N24:O25"/>
    <mergeCell ref="P24:P25"/>
    <mergeCell ref="I22:J23"/>
    <mergeCell ref="K22:K23"/>
    <mergeCell ref="N22:O23"/>
    <mergeCell ref="P22:P23"/>
    <mergeCell ref="N20:P21"/>
    <mergeCell ref="I16:K17"/>
  </mergeCells>
  <pageMargins left="0" right="0" top="0.59055118110236227" bottom="0.74803149606299213" header="0.31496062992125984" footer="0.31496062992125984"/>
  <pageSetup paperSize="11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BA199"/>
  <sheetViews>
    <sheetView rightToLeft="1" zoomScaleNormal="100" workbookViewId="0">
      <pane xSplit="11" ySplit="2" topLeftCell="AG3" activePane="bottomRight" state="frozen"/>
      <selection pane="topRight" activeCell="K1" sqref="K1"/>
      <selection pane="bottomLeft" activeCell="A9" sqref="A9"/>
      <selection pane="bottomRight" activeCell="AL3" sqref="AL3"/>
    </sheetView>
  </sheetViews>
  <sheetFormatPr defaultColWidth="10" defaultRowHeight="21.75"/>
  <cols>
    <col min="1" max="1" width="10.5703125" style="192" customWidth="1"/>
    <col min="2" max="2" width="10.140625" style="193" customWidth="1"/>
    <col min="3" max="4" width="11.7109375" style="180" customWidth="1"/>
    <col min="5" max="5" width="12.28515625" style="181" customWidth="1"/>
    <col min="6" max="6" width="9.85546875" style="181" customWidth="1"/>
    <col min="7" max="7" width="6" style="181" customWidth="1"/>
    <col min="8" max="8" width="10.85546875" style="194" bestFit="1" customWidth="1"/>
    <col min="9" max="9" width="9.7109375" style="181" bestFit="1" customWidth="1"/>
    <col min="10" max="10" width="4.140625" style="178" customWidth="1"/>
    <col min="11" max="11" width="9.85546875" style="194" bestFit="1" customWidth="1"/>
    <col min="12" max="12" width="9.7109375" style="194" bestFit="1" customWidth="1"/>
    <col min="13" max="13" width="9.28515625" style="194" bestFit="1" customWidth="1"/>
    <col min="14" max="14" width="9.140625" style="194" bestFit="1" customWidth="1"/>
    <col min="15" max="15" width="10.85546875" style="194" bestFit="1" customWidth="1"/>
    <col min="16" max="16" width="8.5703125" style="194" bestFit="1" customWidth="1"/>
    <col min="17" max="17" width="9.140625" style="194" bestFit="1" customWidth="1"/>
    <col min="18" max="18" width="12.140625" style="194" bestFit="1" customWidth="1"/>
    <col min="19" max="19" width="17" style="194" bestFit="1" customWidth="1"/>
    <col min="20" max="20" width="18.7109375" style="194" bestFit="1" customWidth="1"/>
    <col min="21" max="21" width="12.42578125" style="194" bestFit="1" customWidth="1"/>
    <col min="22" max="22" width="10.7109375" style="194" bestFit="1" customWidth="1"/>
    <col min="23" max="23" width="8.85546875" style="26" customWidth="1"/>
    <col min="24" max="24" width="13.7109375" style="25" customWidth="1"/>
    <col min="25" max="25" width="17.85546875" style="24" customWidth="1"/>
    <col min="26" max="26" width="19.5703125" style="24" customWidth="1"/>
    <col min="27" max="27" width="12.28515625" style="24" customWidth="1"/>
    <col min="28" max="28" width="11" style="24" customWidth="1"/>
    <col min="29" max="29" width="17" style="24" customWidth="1"/>
    <col min="30" max="30" width="12.7109375" style="24" customWidth="1"/>
    <col min="31" max="31" width="10.85546875" style="24" customWidth="1"/>
    <col min="32" max="32" width="19.140625" style="24" customWidth="1"/>
    <col min="33" max="33" width="17" style="24" customWidth="1"/>
    <col min="34" max="34" width="11.28515625" style="24" customWidth="1"/>
    <col min="35" max="35" width="9.85546875" style="24" customWidth="1"/>
    <col min="36" max="37" width="10.28515625" style="24" customWidth="1"/>
    <col min="38" max="38" width="11.85546875" style="24" customWidth="1"/>
    <col min="39" max="39" width="18.140625" style="24" customWidth="1"/>
    <col min="40" max="40" width="14.140625" style="24" bestFit="1" customWidth="1"/>
    <col min="41" max="41" width="13.28515625" style="24" bestFit="1" customWidth="1"/>
    <col min="42" max="42" width="13.28515625" style="24" customWidth="1"/>
    <col min="43" max="43" width="14.7109375" style="24" bestFit="1" customWidth="1"/>
    <col min="44" max="44" width="13.5703125" style="24" customWidth="1"/>
    <col min="45" max="45" width="17.5703125" style="24" bestFit="1" customWidth="1"/>
    <col min="46" max="46" width="14.85546875" style="24" customWidth="1"/>
    <col min="47" max="47" width="16" style="24" customWidth="1"/>
    <col min="48" max="48" width="11.28515625" style="24" bestFit="1" customWidth="1"/>
    <col min="49" max="49" width="11.28515625" style="24" customWidth="1"/>
    <col min="50" max="50" width="10" style="24" customWidth="1"/>
    <col min="51" max="51" width="47.140625" style="24" customWidth="1"/>
    <col min="52" max="53" width="18.140625" style="310" bestFit="1" customWidth="1"/>
    <col min="54" max="16384" width="10" style="192"/>
  </cols>
  <sheetData>
    <row r="1" spans="1:53" s="174" customFormat="1" ht="36" customHeight="1">
      <c r="A1" s="172" t="s">
        <v>59</v>
      </c>
      <c r="B1" s="173" t="s">
        <v>105</v>
      </c>
      <c r="C1" s="251" t="s">
        <v>104</v>
      </c>
      <c r="D1" s="356" t="s">
        <v>106</v>
      </c>
      <c r="E1" s="252" t="s">
        <v>264</v>
      </c>
      <c r="F1" s="173" t="s">
        <v>263</v>
      </c>
      <c r="G1" s="173" t="s">
        <v>337</v>
      </c>
      <c r="H1" s="173" t="s">
        <v>37</v>
      </c>
      <c r="I1" s="173" t="s">
        <v>260</v>
      </c>
      <c r="J1" s="173" t="s">
        <v>261</v>
      </c>
      <c r="K1" s="173" t="s">
        <v>1</v>
      </c>
      <c r="L1" s="173" t="s">
        <v>2</v>
      </c>
      <c r="M1" s="195" t="s">
        <v>116</v>
      </c>
      <c r="N1" s="173" t="s">
        <v>4</v>
      </c>
      <c r="O1" s="173" t="s">
        <v>115</v>
      </c>
      <c r="P1" s="173" t="s">
        <v>3</v>
      </c>
      <c r="Q1" s="173" t="s">
        <v>62</v>
      </c>
      <c r="R1" s="173" t="s">
        <v>5</v>
      </c>
      <c r="S1" s="173" t="s">
        <v>96</v>
      </c>
      <c r="T1" s="173" t="s">
        <v>97</v>
      </c>
      <c r="U1" s="173" t="s">
        <v>63</v>
      </c>
      <c r="V1" s="173" t="s">
        <v>338</v>
      </c>
      <c r="W1" s="90" t="s">
        <v>336</v>
      </c>
      <c r="X1" s="91" t="s">
        <v>142</v>
      </c>
      <c r="Y1" s="90" t="s">
        <v>143</v>
      </c>
      <c r="Z1" s="90" t="s">
        <v>236</v>
      </c>
      <c r="AA1" s="90" t="s">
        <v>48</v>
      </c>
      <c r="AB1" s="90" t="s">
        <v>146</v>
      </c>
      <c r="AC1" s="90" t="s">
        <v>235</v>
      </c>
      <c r="AD1" s="90" t="s">
        <v>49</v>
      </c>
      <c r="AE1" s="90" t="s">
        <v>147</v>
      </c>
      <c r="AF1" s="90" t="s">
        <v>148</v>
      </c>
      <c r="AG1" s="90" t="s">
        <v>149</v>
      </c>
      <c r="AH1" s="90" t="s">
        <v>144</v>
      </c>
      <c r="AI1" s="90" t="s">
        <v>60</v>
      </c>
      <c r="AJ1" s="90" t="s">
        <v>52</v>
      </c>
      <c r="AK1" s="90" t="s">
        <v>383</v>
      </c>
      <c r="AL1" s="90" t="s">
        <v>40</v>
      </c>
      <c r="AM1" s="90" t="s">
        <v>145</v>
      </c>
      <c r="AN1" s="224" t="s">
        <v>97</v>
      </c>
      <c r="AO1" s="224" t="s">
        <v>96</v>
      </c>
      <c r="AP1" s="224" t="s">
        <v>343</v>
      </c>
      <c r="AQ1" s="224" t="s">
        <v>339</v>
      </c>
      <c r="AR1" s="224" t="s">
        <v>340</v>
      </c>
      <c r="AS1" s="90" t="s">
        <v>196</v>
      </c>
      <c r="AT1" s="90" t="s">
        <v>151</v>
      </c>
      <c r="AU1" s="90" t="s">
        <v>152</v>
      </c>
      <c r="AV1" s="90" t="s">
        <v>186</v>
      </c>
      <c r="AW1" s="90" t="s">
        <v>187</v>
      </c>
      <c r="AX1" s="90" t="s">
        <v>188</v>
      </c>
      <c r="AY1" s="90" t="s">
        <v>156</v>
      </c>
      <c r="AZ1" s="308" t="s">
        <v>416</v>
      </c>
      <c r="BA1" s="308" t="s">
        <v>417</v>
      </c>
    </row>
    <row r="2" spans="1:53" s="177" customFormat="1">
      <c r="A2" s="46">
        <v>111</v>
      </c>
      <c r="B2" s="175" t="s">
        <v>135</v>
      </c>
      <c r="C2" s="46" t="s">
        <v>134</v>
      </c>
      <c r="D2" s="141" t="str">
        <f t="shared" ref="D2" si="0">INDEX(تاریخ_استخدام,MATCH(A2,شماره_پرسنلی,0),0)</f>
        <v>92/09/12</v>
      </c>
      <c r="E2" s="170">
        <v>282122</v>
      </c>
      <c r="F2" s="170">
        <v>10000</v>
      </c>
      <c r="G2" s="170">
        <v>31</v>
      </c>
      <c r="H2" s="176">
        <f t="shared" ref="H2" si="1">(E2+F2)*G2</f>
        <v>9055782</v>
      </c>
      <c r="I2" s="170">
        <v>399000</v>
      </c>
      <c r="J2" s="171">
        <v>0</v>
      </c>
      <c r="K2" s="176">
        <f t="shared" ref="K2" si="2">(237475*3)*J2</f>
        <v>0</v>
      </c>
      <c r="L2" s="176">
        <v>400000</v>
      </c>
      <c r="M2" s="176"/>
      <c r="N2" s="176">
        <v>1100000</v>
      </c>
      <c r="O2" s="176"/>
      <c r="P2" s="176">
        <v>0</v>
      </c>
      <c r="Q2" s="176">
        <v>0</v>
      </c>
      <c r="R2" s="176">
        <v>0</v>
      </c>
      <c r="S2" s="176">
        <f t="shared" ref="S2" si="3">((E2+F2)*30)/220*1.4</f>
        <v>55768.745454545453</v>
      </c>
      <c r="T2" s="176">
        <f t="shared" ref="T2" si="4">((E2+F2)*30)/220*1.8</f>
        <v>71702.672727272729</v>
      </c>
      <c r="U2" s="176">
        <f t="shared" ref="U2" si="5">SUM(H2:R2)</f>
        <v>10954782</v>
      </c>
      <c r="V2" s="185">
        <f t="shared" ref="V2" si="6">(E2+F2)*30</f>
        <v>8763660</v>
      </c>
      <c r="W2" s="95">
        <v>365</v>
      </c>
      <c r="X2" s="98">
        <f t="shared" ref="X2" si="7">V2/365*W2</f>
        <v>8763660</v>
      </c>
      <c r="Y2" s="99">
        <f t="shared" ref="Y2" si="8">(V2*2)/365*W2</f>
        <v>17527320</v>
      </c>
      <c r="Z2" s="99">
        <f t="shared" ref="Z2" si="9">AB2*AA2</f>
        <v>0</v>
      </c>
      <c r="AA2" s="99">
        <f t="shared" ref="AA2" si="10">E2+F2</f>
        <v>292122</v>
      </c>
      <c r="AB2" s="99">
        <v>0</v>
      </c>
      <c r="AC2" s="100">
        <f t="shared" ref="AC2" si="11">AE2*AD2</f>
        <v>0</v>
      </c>
      <c r="AD2" s="100">
        <f t="shared" ref="AD2" si="12">E2+F2</f>
        <v>292122</v>
      </c>
      <c r="AE2" s="100">
        <v>0</v>
      </c>
      <c r="AF2" s="100">
        <v>30</v>
      </c>
      <c r="AG2" s="100">
        <f t="shared" ref="AG2" si="13">(E2+F2)*AF2</f>
        <v>8763660</v>
      </c>
      <c r="AH2" s="100">
        <v>0</v>
      </c>
      <c r="AI2" s="100">
        <f>I2/30*AF2</f>
        <v>399000</v>
      </c>
      <c r="AJ2" s="100">
        <v>0</v>
      </c>
      <c r="AK2" s="100">
        <f t="shared" ref="AK2" si="14">Z2*10%</f>
        <v>0</v>
      </c>
      <c r="AL2" s="100">
        <v>452732</v>
      </c>
      <c r="AM2" s="99">
        <f t="shared" ref="AM2" si="15">AO2+AN2</f>
        <v>0</v>
      </c>
      <c r="AN2" s="99">
        <f t="shared" ref="AN2" si="16">AQ2*T2</f>
        <v>0</v>
      </c>
      <c r="AO2" s="99">
        <f t="shared" ref="AO2" si="17">AR2*S2</f>
        <v>0</v>
      </c>
      <c r="AP2" s="99">
        <f t="shared" ref="AP2" si="18">AR2+AQ2</f>
        <v>0</v>
      </c>
      <c r="AQ2" s="99">
        <v>0</v>
      </c>
      <c r="AR2" s="99">
        <v>0</v>
      </c>
      <c r="AS2" s="99">
        <f t="shared" ref="AS2" si="19">(237475*3)*J2/30*AF2</f>
        <v>0</v>
      </c>
      <c r="AT2" s="99">
        <f>(400000/30)*AF2</f>
        <v>400000</v>
      </c>
      <c r="AU2" s="99">
        <f>(1100000/30)*AF2</f>
        <v>1100000</v>
      </c>
      <c r="AV2" s="99">
        <v>0</v>
      </c>
      <c r="AW2" s="99">
        <v>9000000</v>
      </c>
      <c r="AX2" s="99"/>
      <c r="AY2" s="99"/>
      <c r="AZ2" s="309"/>
      <c r="BA2" s="309"/>
    </row>
    <row r="3" spans="1:53" s="177" customFormat="1">
      <c r="A3" s="184"/>
      <c r="B3" s="179"/>
      <c r="C3" s="180"/>
      <c r="D3" s="180"/>
      <c r="E3" s="182"/>
      <c r="F3" s="182"/>
      <c r="G3" s="182"/>
      <c r="H3" s="176"/>
      <c r="I3" s="182"/>
      <c r="J3" s="183"/>
      <c r="K3" s="185"/>
      <c r="L3" s="185"/>
      <c r="M3" s="185"/>
      <c r="N3" s="176"/>
      <c r="O3" s="176"/>
      <c r="P3" s="176"/>
      <c r="Q3" s="176">
        <v>0</v>
      </c>
      <c r="R3" s="176">
        <v>0</v>
      </c>
      <c r="S3" s="185"/>
      <c r="T3" s="185"/>
      <c r="U3" s="176">
        <f t="shared" ref="U3:U27" si="20">SUM(E3:T3)</f>
        <v>0</v>
      </c>
      <c r="V3" s="223"/>
      <c r="W3" s="101"/>
      <c r="X3" s="99"/>
      <c r="Y3" s="100"/>
      <c r="Z3" s="100"/>
      <c r="AA3" s="100"/>
      <c r="AB3" s="100"/>
      <c r="AC3" s="99"/>
      <c r="AD3" s="100">
        <f t="shared" ref="AD3:AD16" si="21">E3+F3</f>
        <v>0</v>
      </c>
      <c r="AE3" s="99"/>
      <c r="AF3" s="99"/>
      <c r="AG3" s="99"/>
      <c r="AH3" s="99"/>
      <c r="AI3" s="99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99"/>
      <c r="AU3" s="99"/>
      <c r="AV3" s="99"/>
      <c r="AW3" s="99"/>
      <c r="AX3" s="99"/>
      <c r="AY3" s="99"/>
      <c r="AZ3" s="309"/>
      <c r="BA3" s="309"/>
    </row>
    <row r="4" spans="1:53" s="177" customFormat="1">
      <c r="A4" s="184"/>
      <c r="B4" s="179"/>
      <c r="C4" s="180"/>
      <c r="D4" s="180"/>
      <c r="E4" s="182"/>
      <c r="F4" s="182"/>
      <c r="G4" s="182"/>
      <c r="H4" s="176"/>
      <c r="I4" s="182"/>
      <c r="J4" s="183"/>
      <c r="K4" s="185"/>
      <c r="L4" s="185"/>
      <c r="M4" s="185"/>
      <c r="N4" s="176"/>
      <c r="O4" s="176"/>
      <c r="P4" s="176"/>
      <c r="Q4" s="176">
        <v>0</v>
      </c>
      <c r="R4" s="176">
        <v>0</v>
      </c>
      <c r="S4" s="185"/>
      <c r="T4" s="185"/>
      <c r="U4" s="176">
        <f t="shared" si="20"/>
        <v>0</v>
      </c>
      <c r="V4" s="223"/>
      <c r="W4" s="101"/>
      <c r="X4" s="99"/>
      <c r="Y4" s="100"/>
      <c r="Z4" s="100"/>
      <c r="AA4" s="100"/>
      <c r="AB4" s="100"/>
      <c r="AC4" s="99"/>
      <c r="AD4" s="100">
        <f t="shared" si="21"/>
        <v>0</v>
      </c>
      <c r="AE4" s="99"/>
      <c r="AF4" s="99"/>
      <c r="AG4" s="99"/>
      <c r="AH4" s="99"/>
      <c r="AI4" s="99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99"/>
      <c r="AU4" s="99"/>
      <c r="AV4" s="99"/>
      <c r="AW4" s="99"/>
      <c r="AX4" s="99"/>
      <c r="AY4" s="99"/>
      <c r="AZ4" s="309"/>
      <c r="BA4" s="309"/>
    </row>
    <row r="5" spans="1:53" s="177" customFormat="1">
      <c r="A5" s="184"/>
      <c r="B5" s="179"/>
      <c r="C5" s="180"/>
      <c r="D5" s="180"/>
      <c r="E5" s="182"/>
      <c r="F5" s="182"/>
      <c r="G5" s="182"/>
      <c r="H5" s="176"/>
      <c r="I5" s="182"/>
      <c r="J5" s="183"/>
      <c r="K5" s="185"/>
      <c r="L5" s="185"/>
      <c r="M5" s="185"/>
      <c r="N5" s="176"/>
      <c r="O5" s="176"/>
      <c r="P5" s="176"/>
      <c r="Q5" s="176">
        <v>0</v>
      </c>
      <c r="R5" s="176">
        <v>0</v>
      </c>
      <c r="S5" s="185"/>
      <c r="T5" s="185"/>
      <c r="U5" s="176">
        <f t="shared" si="20"/>
        <v>0</v>
      </c>
      <c r="V5" s="223"/>
      <c r="W5" s="101"/>
      <c r="X5" s="99"/>
      <c r="Y5" s="100"/>
      <c r="Z5" s="100"/>
      <c r="AA5" s="100"/>
      <c r="AB5" s="100"/>
      <c r="AC5" s="99"/>
      <c r="AD5" s="100">
        <f t="shared" si="21"/>
        <v>0</v>
      </c>
      <c r="AE5" s="99"/>
      <c r="AF5" s="99"/>
      <c r="AG5" s="99"/>
      <c r="AH5" s="99"/>
      <c r="AI5" s="99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99"/>
      <c r="AU5" s="99"/>
      <c r="AV5" s="99"/>
      <c r="AW5" s="99"/>
      <c r="AX5" s="99"/>
      <c r="AY5" s="99"/>
      <c r="AZ5" s="309"/>
      <c r="BA5" s="309"/>
    </row>
    <row r="6" spans="1:53" s="177" customFormat="1">
      <c r="A6" s="184"/>
      <c r="B6" s="179"/>
      <c r="C6" s="180"/>
      <c r="D6" s="180"/>
      <c r="E6" s="182"/>
      <c r="F6" s="182"/>
      <c r="G6" s="182"/>
      <c r="H6" s="176"/>
      <c r="I6" s="182"/>
      <c r="J6" s="183"/>
      <c r="K6" s="185"/>
      <c r="L6" s="185"/>
      <c r="M6" s="185"/>
      <c r="N6" s="176"/>
      <c r="O6" s="176"/>
      <c r="P6" s="176"/>
      <c r="Q6" s="176">
        <v>0</v>
      </c>
      <c r="R6" s="176">
        <v>0</v>
      </c>
      <c r="S6" s="185"/>
      <c r="T6" s="185"/>
      <c r="U6" s="176">
        <f t="shared" si="20"/>
        <v>0</v>
      </c>
      <c r="V6" s="223"/>
      <c r="W6" s="101"/>
      <c r="X6" s="99"/>
      <c r="Y6" s="99"/>
      <c r="Z6" s="99"/>
      <c r="AA6" s="99"/>
      <c r="AB6" s="99"/>
      <c r="AC6" s="99"/>
      <c r="AD6" s="100">
        <f t="shared" si="21"/>
        <v>0</v>
      </c>
      <c r="AE6" s="99"/>
      <c r="AF6" s="99"/>
      <c r="AG6" s="99"/>
      <c r="AH6" s="99"/>
      <c r="AI6" s="99"/>
      <c r="AJ6" s="99"/>
      <c r="AK6" s="99"/>
      <c r="AL6" s="99"/>
      <c r="AM6" s="100"/>
      <c r="AN6" s="100"/>
      <c r="AO6" s="100"/>
      <c r="AP6" s="100"/>
      <c r="AQ6" s="100"/>
      <c r="AR6" s="100"/>
      <c r="AS6" s="100"/>
      <c r="AT6" s="99"/>
      <c r="AU6" s="99"/>
      <c r="AV6" s="99"/>
      <c r="AW6" s="99"/>
      <c r="AX6" s="99"/>
      <c r="AY6" s="99"/>
      <c r="AZ6" s="309"/>
      <c r="BA6" s="309"/>
    </row>
    <row r="7" spans="1:53" s="177" customFormat="1">
      <c r="A7" s="184"/>
      <c r="B7" s="179"/>
      <c r="C7" s="180"/>
      <c r="D7" s="180"/>
      <c r="E7" s="182"/>
      <c r="F7" s="182"/>
      <c r="G7" s="182"/>
      <c r="H7" s="176"/>
      <c r="I7" s="182"/>
      <c r="J7" s="183"/>
      <c r="K7" s="185"/>
      <c r="L7" s="185"/>
      <c r="M7" s="185"/>
      <c r="N7" s="176"/>
      <c r="O7" s="176"/>
      <c r="P7" s="176"/>
      <c r="Q7" s="176">
        <v>0</v>
      </c>
      <c r="R7" s="176">
        <v>0</v>
      </c>
      <c r="S7" s="185"/>
      <c r="T7" s="185"/>
      <c r="U7" s="176">
        <f t="shared" si="20"/>
        <v>0</v>
      </c>
      <c r="V7" s="223"/>
      <c r="W7" s="101"/>
      <c r="X7" s="99"/>
      <c r="Y7" s="99"/>
      <c r="Z7" s="99"/>
      <c r="AA7" s="99"/>
      <c r="AB7" s="99"/>
      <c r="AC7" s="99"/>
      <c r="AD7" s="100">
        <f t="shared" si="21"/>
        <v>0</v>
      </c>
      <c r="AE7" s="99"/>
      <c r="AF7" s="99"/>
      <c r="AG7" s="99"/>
      <c r="AH7" s="99"/>
      <c r="AI7" s="99"/>
      <c r="AJ7" s="99"/>
      <c r="AK7" s="99"/>
      <c r="AL7" s="99"/>
      <c r="AM7" s="100"/>
      <c r="AN7" s="100"/>
      <c r="AO7" s="100"/>
      <c r="AP7" s="100"/>
      <c r="AQ7" s="100"/>
      <c r="AR7" s="100"/>
      <c r="AS7" s="100"/>
      <c r="AT7" s="99"/>
      <c r="AU7" s="99"/>
      <c r="AV7" s="99"/>
      <c r="AW7" s="99"/>
      <c r="AX7" s="99"/>
      <c r="AY7" s="99"/>
      <c r="AZ7" s="309"/>
      <c r="BA7" s="309"/>
    </row>
    <row r="8" spans="1:53" s="177" customFormat="1">
      <c r="A8" s="184"/>
      <c r="B8" s="179"/>
      <c r="C8" s="180"/>
      <c r="D8" s="180"/>
      <c r="E8" s="182"/>
      <c r="F8" s="182"/>
      <c r="G8" s="182"/>
      <c r="H8" s="176"/>
      <c r="I8" s="182"/>
      <c r="J8" s="183"/>
      <c r="K8" s="185"/>
      <c r="L8" s="185"/>
      <c r="M8" s="185"/>
      <c r="N8" s="176"/>
      <c r="O8" s="176"/>
      <c r="P8" s="176"/>
      <c r="Q8" s="176">
        <v>0</v>
      </c>
      <c r="R8" s="176">
        <v>0</v>
      </c>
      <c r="S8" s="185"/>
      <c r="T8" s="185"/>
      <c r="U8" s="176">
        <f t="shared" si="20"/>
        <v>0</v>
      </c>
      <c r="V8" s="223"/>
      <c r="W8" s="101"/>
      <c r="X8" s="99"/>
      <c r="Y8" s="99"/>
      <c r="Z8" s="99"/>
      <c r="AA8" s="99"/>
      <c r="AB8" s="99"/>
      <c r="AC8" s="99"/>
      <c r="AD8" s="100">
        <f t="shared" si="21"/>
        <v>0</v>
      </c>
      <c r="AE8" s="99"/>
      <c r="AF8" s="99"/>
      <c r="AG8" s="99"/>
      <c r="AH8" s="99"/>
      <c r="AI8" s="99"/>
      <c r="AJ8" s="99"/>
      <c r="AK8" s="99"/>
      <c r="AL8" s="99"/>
      <c r="AM8" s="100"/>
      <c r="AN8" s="100"/>
      <c r="AO8" s="100"/>
      <c r="AP8" s="100"/>
      <c r="AQ8" s="100"/>
      <c r="AR8" s="100"/>
      <c r="AS8" s="100"/>
      <c r="AT8" s="99"/>
      <c r="AU8" s="99"/>
      <c r="AV8" s="99"/>
      <c r="AW8" s="99"/>
      <c r="AX8" s="99"/>
      <c r="AY8" s="99"/>
      <c r="AZ8" s="309"/>
      <c r="BA8" s="309"/>
    </row>
    <row r="9" spans="1:53" s="177" customFormat="1">
      <c r="A9" s="184"/>
      <c r="B9" s="179"/>
      <c r="C9" s="180"/>
      <c r="D9" s="180"/>
      <c r="E9" s="182"/>
      <c r="F9" s="182"/>
      <c r="G9" s="182"/>
      <c r="H9" s="176"/>
      <c r="I9" s="182"/>
      <c r="J9" s="183"/>
      <c r="K9" s="185"/>
      <c r="L9" s="185"/>
      <c r="M9" s="185"/>
      <c r="N9" s="176"/>
      <c r="O9" s="176"/>
      <c r="P9" s="176"/>
      <c r="Q9" s="176">
        <v>0</v>
      </c>
      <c r="R9" s="176">
        <v>0</v>
      </c>
      <c r="S9" s="185"/>
      <c r="T9" s="185"/>
      <c r="U9" s="176">
        <f t="shared" si="20"/>
        <v>0</v>
      </c>
      <c r="V9" s="223"/>
      <c r="W9" s="101"/>
      <c r="X9" s="99"/>
      <c r="Y9" s="99"/>
      <c r="Z9" s="99"/>
      <c r="AA9" s="99"/>
      <c r="AB9" s="99"/>
      <c r="AC9" s="99"/>
      <c r="AD9" s="100">
        <f t="shared" si="21"/>
        <v>0</v>
      </c>
      <c r="AE9" s="99"/>
      <c r="AF9" s="99"/>
      <c r="AG9" s="99"/>
      <c r="AH9" s="99"/>
      <c r="AI9" s="99"/>
      <c r="AJ9" s="99"/>
      <c r="AK9" s="99"/>
      <c r="AL9" s="99"/>
      <c r="AM9" s="100"/>
      <c r="AN9" s="100"/>
      <c r="AO9" s="100"/>
      <c r="AP9" s="100"/>
      <c r="AQ9" s="100"/>
      <c r="AR9" s="100"/>
      <c r="AS9" s="100"/>
      <c r="AT9" s="99"/>
      <c r="AU9" s="99"/>
      <c r="AV9" s="99"/>
      <c r="AW9" s="99"/>
      <c r="AX9" s="99"/>
      <c r="AY9" s="99"/>
      <c r="AZ9" s="309"/>
      <c r="BA9" s="309"/>
    </row>
    <row r="10" spans="1:53" s="177" customFormat="1">
      <c r="A10" s="184"/>
      <c r="B10" s="179"/>
      <c r="C10" s="180"/>
      <c r="D10" s="180"/>
      <c r="E10" s="182"/>
      <c r="F10" s="182"/>
      <c r="G10" s="182"/>
      <c r="H10" s="176"/>
      <c r="I10" s="182"/>
      <c r="J10" s="183"/>
      <c r="K10" s="185"/>
      <c r="L10" s="185"/>
      <c r="M10" s="185"/>
      <c r="N10" s="176"/>
      <c r="O10" s="176"/>
      <c r="P10" s="176"/>
      <c r="Q10" s="176">
        <v>0</v>
      </c>
      <c r="R10" s="176">
        <v>0</v>
      </c>
      <c r="S10" s="185"/>
      <c r="T10" s="185"/>
      <c r="U10" s="176">
        <f t="shared" si="20"/>
        <v>0</v>
      </c>
      <c r="V10" s="223"/>
      <c r="W10" s="101"/>
      <c r="X10" s="99"/>
      <c r="Y10" s="99"/>
      <c r="Z10" s="99"/>
      <c r="AA10" s="99"/>
      <c r="AB10" s="99"/>
      <c r="AC10" s="99"/>
      <c r="AD10" s="100">
        <f t="shared" si="21"/>
        <v>0</v>
      </c>
      <c r="AE10" s="99"/>
      <c r="AF10" s="99"/>
      <c r="AG10" s="99"/>
      <c r="AH10" s="99"/>
      <c r="AI10" s="99"/>
      <c r="AJ10" s="99"/>
      <c r="AK10" s="99"/>
      <c r="AL10" s="99"/>
      <c r="AM10" s="100"/>
      <c r="AN10" s="100"/>
      <c r="AO10" s="100"/>
      <c r="AP10" s="100"/>
      <c r="AQ10" s="100"/>
      <c r="AR10" s="100"/>
      <c r="AS10" s="100"/>
      <c r="AT10" s="99"/>
      <c r="AU10" s="99"/>
      <c r="AV10" s="99"/>
      <c r="AW10" s="99"/>
      <c r="AX10" s="99"/>
      <c r="AY10" s="99"/>
      <c r="AZ10" s="309"/>
      <c r="BA10" s="309"/>
    </row>
    <row r="11" spans="1:53" s="177" customFormat="1">
      <c r="A11" s="184"/>
      <c r="B11" s="179"/>
      <c r="C11" s="180"/>
      <c r="D11" s="180"/>
      <c r="E11" s="182"/>
      <c r="F11" s="182"/>
      <c r="G11" s="182"/>
      <c r="H11" s="176"/>
      <c r="I11" s="182"/>
      <c r="J11" s="183"/>
      <c r="K11" s="185"/>
      <c r="L11" s="185"/>
      <c r="M11" s="185"/>
      <c r="N11" s="176"/>
      <c r="O11" s="176"/>
      <c r="P11" s="176"/>
      <c r="Q11" s="176">
        <v>0</v>
      </c>
      <c r="R11" s="176">
        <v>0</v>
      </c>
      <c r="S11" s="185"/>
      <c r="T11" s="185"/>
      <c r="U11" s="176">
        <f t="shared" si="20"/>
        <v>0</v>
      </c>
      <c r="V11" s="223"/>
      <c r="W11" s="101"/>
      <c r="X11" s="99"/>
      <c r="Y11" s="99"/>
      <c r="Z11" s="99"/>
      <c r="AA11" s="99"/>
      <c r="AB11" s="99"/>
      <c r="AC11" s="99"/>
      <c r="AD11" s="100">
        <f t="shared" si="21"/>
        <v>0</v>
      </c>
      <c r="AE11" s="99"/>
      <c r="AF11" s="99"/>
      <c r="AG11" s="99"/>
      <c r="AH11" s="99"/>
      <c r="AI11" s="99"/>
      <c r="AJ11" s="99"/>
      <c r="AK11" s="99"/>
      <c r="AL11" s="99"/>
      <c r="AM11" s="100"/>
      <c r="AN11" s="100"/>
      <c r="AO11" s="100"/>
      <c r="AP11" s="100"/>
      <c r="AQ11" s="100"/>
      <c r="AR11" s="100"/>
      <c r="AS11" s="100"/>
      <c r="AT11" s="99"/>
      <c r="AU11" s="99"/>
      <c r="AV11" s="99"/>
      <c r="AW11" s="99"/>
      <c r="AX11" s="99"/>
      <c r="AY11" s="99"/>
      <c r="AZ11" s="309"/>
      <c r="BA11" s="309"/>
    </row>
    <row r="12" spans="1:53" s="177" customFormat="1">
      <c r="A12" s="184"/>
      <c r="B12" s="179"/>
      <c r="C12" s="180"/>
      <c r="D12" s="180"/>
      <c r="E12" s="182"/>
      <c r="F12" s="182"/>
      <c r="G12" s="182"/>
      <c r="H12" s="176"/>
      <c r="I12" s="182"/>
      <c r="J12" s="183"/>
      <c r="K12" s="185"/>
      <c r="L12" s="185"/>
      <c r="M12" s="185"/>
      <c r="N12" s="176"/>
      <c r="O12" s="176"/>
      <c r="P12" s="176"/>
      <c r="Q12" s="176">
        <v>0</v>
      </c>
      <c r="R12" s="176">
        <v>0</v>
      </c>
      <c r="S12" s="185"/>
      <c r="T12" s="185"/>
      <c r="U12" s="176">
        <f t="shared" si="20"/>
        <v>0</v>
      </c>
      <c r="V12" s="223"/>
      <c r="W12" s="101"/>
      <c r="X12" s="99"/>
      <c r="Y12" s="99"/>
      <c r="Z12" s="99"/>
      <c r="AA12" s="99"/>
      <c r="AB12" s="99"/>
      <c r="AC12" s="99"/>
      <c r="AD12" s="100">
        <f t="shared" si="21"/>
        <v>0</v>
      </c>
      <c r="AE12" s="99"/>
      <c r="AF12" s="99"/>
      <c r="AG12" s="99"/>
      <c r="AH12" s="99"/>
      <c r="AI12" s="99"/>
      <c r="AJ12" s="99"/>
      <c r="AK12" s="99"/>
      <c r="AL12" s="99"/>
      <c r="AM12" s="100"/>
      <c r="AN12" s="100"/>
      <c r="AO12" s="100"/>
      <c r="AP12" s="100"/>
      <c r="AQ12" s="100"/>
      <c r="AR12" s="100"/>
      <c r="AS12" s="100"/>
      <c r="AT12" s="99"/>
      <c r="AU12" s="99"/>
      <c r="AV12" s="99"/>
      <c r="AW12" s="99"/>
      <c r="AX12" s="99"/>
      <c r="AY12" s="99"/>
      <c r="AZ12" s="309"/>
      <c r="BA12" s="309"/>
    </row>
    <row r="13" spans="1:53" s="177" customFormat="1">
      <c r="A13" s="184"/>
      <c r="B13" s="179"/>
      <c r="C13" s="180"/>
      <c r="D13" s="180"/>
      <c r="E13" s="182"/>
      <c r="F13" s="182"/>
      <c r="G13" s="182"/>
      <c r="H13" s="176"/>
      <c r="I13" s="182"/>
      <c r="J13" s="183"/>
      <c r="K13" s="185"/>
      <c r="L13" s="185"/>
      <c r="M13" s="185"/>
      <c r="N13" s="176"/>
      <c r="O13" s="176"/>
      <c r="P13" s="176"/>
      <c r="Q13" s="176">
        <v>0</v>
      </c>
      <c r="R13" s="176">
        <v>0</v>
      </c>
      <c r="S13" s="185"/>
      <c r="T13" s="185"/>
      <c r="U13" s="176">
        <f t="shared" si="20"/>
        <v>0</v>
      </c>
      <c r="V13" s="223"/>
      <c r="W13" s="95"/>
      <c r="X13" s="99"/>
      <c r="Y13" s="99"/>
      <c r="Z13" s="99"/>
      <c r="AA13" s="99"/>
      <c r="AB13" s="99"/>
      <c r="AC13" s="99"/>
      <c r="AD13" s="100">
        <f t="shared" si="21"/>
        <v>0</v>
      </c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309"/>
      <c r="BA13" s="309"/>
    </row>
    <row r="14" spans="1:53" s="177" customFormat="1">
      <c r="A14" s="184"/>
      <c r="B14" s="179"/>
      <c r="C14" s="180"/>
      <c r="D14" s="180"/>
      <c r="E14" s="182"/>
      <c r="F14" s="182"/>
      <c r="G14" s="182"/>
      <c r="H14" s="176"/>
      <c r="I14" s="182"/>
      <c r="J14" s="183"/>
      <c r="K14" s="185"/>
      <c r="L14" s="185"/>
      <c r="M14" s="185"/>
      <c r="N14" s="176"/>
      <c r="O14" s="176"/>
      <c r="P14" s="176"/>
      <c r="Q14" s="176">
        <v>0</v>
      </c>
      <c r="R14" s="176">
        <v>0</v>
      </c>
      <c r="S14" s="185"/>
      <c r="T14" s="185"/>
      <c r="U14" s="176">
        <f t="shared" si="20"/>
        <v>0</v>
      </c>
      <c r="V14" s="223"/>
      <c r="W14" s="95"/>
      <c r="X14" s="99"/>
      <c r="Y14" s="99"/>
      <c r="Z14" s="99"/>
      <c r="AA14" s="99"/>
      <c r="AB14" s="99"/>
      <c r="AC14" s="99"/>
      <c r="AD14" s="100">
        <f t="shared" si="21"/>
        <v>0</v>
      </c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309"/>
      <c r="BA14" s="309"/>
    </row>
    <row r="15" spans="1:53" s="177" customFormat="1">
      <c r="A15" s="184"/>
      <c r="B15" s="179"/>
      <c r="C15" s="180"/>
      <c r="D15" s="180"/>
      <c r="E15" s="182"/>
      <c r="F15" s="182"/>
      <c r="G15" s="182"/>
      <c r="H15" s="176"/>
      <c r="I15" s="182"/>
      <c r="J15" s="183"/>
      <c r="K15" s="185"/>
      <c r="L15" s="185"/>
      <c r="M15" s="185"/>
      <c r="N15" s="176"/>
      <c r="O15" s="176"/>
      <c r="P15" s="176"/>
      <c r="Q15" s="176">
        <v>0</v>
      </c>
      <c r="R15" s="176">
        <v>0</v>
      </c>
      <c r="S15" s="185"/>
      <c r="T15" s="185"/>
      <c r="U15" s="176">
        <f t="shared" si="20"/>
        <v>0</v>
      </c>
      <c r="V15" s="223"/>
      <c r="W15" s="95"/>
      <c r="X15" s="99"/>
      <c r="Y15" s="99"/>
      <c r="Z15" s="99"/>
      <c r="AA15" s="99"/>
      <c r="AB15" s="99"/>
      <c r="AC15" s="99"/>
      <c r="AD15" s="100">
        <f t="shared" si="21"/>
        <v>0</v>
      </c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309"/>
      <c r="BA15" s="309"/>
    </row>
    <row r="16" spans="1:53" s="177" customFormat="1">
      <c r="A16" s="184"/>
      <c r="B16" s="179"/>
      <c r="C16" s="180"/>
      <c r="D16" s="180"/>
      <c r="E16" s="182"/>
      <c r="F16" s="182"/>
      <c r="G16" s="182"/>
      <c r="H16" s="176"/>
      <c r="I16" s="182"/>
      <c r="J16" s="183"/>
      <c r="K16" s="185"/>
      <c r="L16" s="185"/>
      <c r="M16" s="185"/>
      <c r="N16" s="176"/>
      <c r="O16" s="176"/>
      <c r="P16" s="176"/>
      <c r="Q16" s="176">
        <v>0</v>
      </c>
      <c r="R16" s="176">
        <v>0</v>
      </c>
      <c r="S16" s="185"/>
      <c r="T16" s="185"/>
      <c r="U16" s="176">
        <f t="shared" si="20"/>
        <v>0</v>
      </c>
      <c r="V16" s="223"/>
      <c r="W16" s="95"/>
      <c r="X16" s="99"/>
      <c r="Y16" s="99"/>
      <c r="Z16" s="99"/>
      <c r="AA16" s="99"/>
      <c r="AB16" s="99"/>
      <c r="AC16" s="99"/>
      <c r="AD16" s="100">
        <f t="shared" si="21"/>
        <v>0</v>
      </c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309"/>
      <c r="BA16" s="309"/>
    </row>
    <row r="17" spans="1:53" s="177" customFormat="1">
      <c r="A17" s="184"/>
      <c r="B17" s="179"/>
      <c r="C17" s="180"/>
      <c r="D17" s="180"/>
      <c r="E17" s="182"/>
      <c r="F17" s="182"/>
      <c r="G17" s="182"/>
      <c r="H17" s="176"/>
      <c r="I17" s="182"/>
      <c r="J17" s="183"/>
      <c r="K17" s="185"/>
      <c r="L17" s="185"/>
      <c r="M17" s="185"/>
      <c r="N17" s="176"/>
      <c r="O17" s="176"/>
      <c r="P17" s="176"/>
      <c r="Q17" s="176">
        <v>0</v>
      </c>
      <c r="R17" s="176">
        <v>0</v>
      </c>
      <c r="S17" s="185"/>
      <c r="T17" s="185"/>
      <c r="U17" s="176">
        <f t="shared" si="20"/>
        <v>0</v>
      </c>
      <c r="V17" s="223"/>
      <c r="W17" s="95"/>
      <c r="X17" s="99"/>
      <c r="Y17" s="99"/>
      <c r="Z17" s="99"/>
      <c r="AA17" s="99"/>
      <c r="AB17" s="99"/>
      <c r="AC17" s="99"/>
      <c r="AD17" s="100">
        <f t="shared" ref="AD17:AD80" si="22">E17+F17</f>
        <v>0</v>
      </c>
      <c r="AE17" s="99"/>
      <c r="AF17" s="99"/>
      <c r="AG17" s="99"/>
      <c r="AH17" s="99"/>
      <c r="AI17" s="99"/>
      <c r="AJ17" s="100"/>
      <c r="AK17" s="100"/>
      <c r="AL17" s="100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309"/>
      <c r="BA17" s="309"/>
    </row>
    <row r="18" spans="1:53" s="177" customFormat="1">
      <c r="A18" s="184"/>
      <c r="B18" s="179"/>
      <c r="C18" s="180"/>
      <c r="D18" s="180"/>
      <c r="E18" s="182"/>
      <c r="F18" s="182"/>
      <c r="G18" s="182"/>
      <c r="H18" s="176"/>
      <c r="I18" s="182"/>
      <c r="J18" s="183"/>
      <c r="K18" s="185"/>
      <c r="L18" s="185"/>
      <c r="M18" s="185"/>
      <c r="N18" s="176"/>
      <c r="O18" s="176"/>
      <c r="P18" s="176"/>
      <c r="Q18" s="176">
        <v>0</v>
      </c>
      <c r="R18" s="176">
        <v>0</v>
      </c>
      <c r="S18" s="185"/>
      <c r="T18" s="185"/>
      <c r="U18" s="176">
        <f t="shared" si="20"/>
        <v>0</v>
      </c>
      <c r="V18" s="223"/>
      <c r="W18" s="95"/>
      <c r="X18" s="99"/>
      <c r="Y18" s="99"/>
      <c r="Z18" s="99"/>
      <c r="AA18" s="99"/>
      <c r="AB18" s="99"/>
      <c r="AC18" s="99"/>
      <c r="AD18" s="100">
        <f t="shared" si="22"/>
        <v>0</v>
      </c>
      <c r="AE18" s="99"/>
      <c r="AF18" s="99"/>
      <c r="AG18" s="99"/>
      <c r="AH18" s="99"/>
      <c r="AI18" s="99"/>
      <c r="AJ18" s="100"/>
      <c r="AK18" s="100"/>
      <c r="AL18" s="100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309"/>
      <c r="BA18" s="309"/>
    </row>
    <row r="19" spans="1:53" s="177" customFormat="1">
      <c r="A19" s="184"/>
      <c r="B19" s="179"/>
      <c r="C19" s="180"/>
      <c r="D19" s="180"/>
      <c r="E19" s="182"/>
      <c r="F19" s="182"/>
      <c r="G19" s="182"/>
      <c r="H19" s="176"/>
      <c r="I19" s="182"/>
      <c r="J19" s="183"/>
      <c r="K19" s="185"/>
      <c r="L19" s="185"/>
      <c r="M19" s="185"/>
      <c r="N19" s="176"/>
      <c r="O19" s="176"/>
      <c r="P19" s="176"/>
      <c r="Q19" s="176">
        <v>0</v>
      </c>
      <c r="R19" s="176">
        <v>0</v>
      </c>
      <c r="S19" s="185"/>
      <c r="T19" s="185"/>
      <c r="U19" s="176">
        <f t="shared" si="20"/>
        <v>0</v>
      </c>
      <c r="V19" s="223"/>
      <c r="W19" s="101"/>
      <c r="X19" s="99"/>
      <c r="Y19" s="99"/>
      <c r="Z19" s="99"/>
      <c r="AA19" s="99"/>
      <c r="AB19" s="99"/>
      <c r="AC19" s="99"/>
      <c r="AD19" s="100">
        <f t="shared" si="22"/>
        <v>0</v>
      </c>
      <c r="AE19" s="99"/>
      <c r="AF19" s="99"/>
      <c r="AG19" s="99"/>
      <c r="AH19" s="99"/>
      <c r="AI19" s="99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99"/>
      <c r="AU19" s="99"/>
      <c r="AV19" s="99"/>
      <c r="AW19" s="99"/>
      <c r="AX19" s="99"/>
      <c r="AY19" s="99"/>
      <c r="AZ19" s="309"/>
      <c r="BA19" s="309"/>
    </row>
    <row r="20" spans="1:53" s="177" customFormat="1">
      <c r="A20" s="184"/>
      <c r="B20" s="179"/>
      <c r="C20" s="180"/>
      <c r="D20" s="180"/>
      <c r="E20" s="182"/>
      <c r="F20" s="182"/>
      <c r="G20" s="182"/>
      <c r="H20" s="176"/>
      <c r="I20" s="182"/>
      <c r="J20" s="183"/>
      <c r="K20" s="185"/>
      <c r="L20" s="185"/>
      <c r="M20" s="185"/>
      <c r="N20" s="176"/>
      <c r="O20" s="176"/>
      <c r="P20" s="176"/>
      <c r="Q20" s="176">
        <v>0</v>
      </c>
      <c r="R20" s="176">
        <v>0</v>
      </c>
      <c r="S20" s="185"/>
      <c r="T20" s="185"/>
      <c r="U20" s="176">
        <f t="shared" si="20"/>
        <v>0</v>
      </c>
      <c r="V20" s="223"/>
      <c r="W20" s="101"/>
      <c r="X20" s="99"/>
      <c r="Y20" s="99"/>
      <c r="Z20" s="99"/>
      <c r="AA20" s="99"/>
      <c r="AB20" s="99"/>
      <c r="AC20" s="99"/>
      <c r="AD20" s="100">
        <f t="shared" si="22"/>
        <v>0</v>
      </c>
      <c r="AE20" s="99"/>
      <c r="AF20" s="99"/>
      <c r="AG20" s="99"/>
      <c r="AH20" s="99"/>
      <c r="AI20" s="99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99"/>
      <c r="AU20" s="99"/>
      <c r="AV20" s="99"/>
      <c r="AW20" s="99"/>
      <c r="AX20" s="99"/>
      <c r="AY20" s="99"/>
      <c r="AZ20" s="309"/>
      <c r="BA20" s="309"/>
    </row>
    <row r="21" spans="1:53" s="177" customFormat="1">
      <c r="A21" s="184"/>
      <c r="B21" s="179"/>
      <c r="C21" s="180"/>
      <c r="D21" s="180"/>
      <c r="E21" s="182"/>
      <c r="F21" s="182"/>
      <c r="G21" s="182"/>
      <c r="H21" s="176"/>
      <c r="I21" s="182"/>
      <c r="J21" s="183"/>
      <c r="K21" s="185"/>
      <c r="L21" s="185"/>
      <c r="M21" s="185"/>
      <c r="N21" s="176"/>
      <c r="O21" s="176"/>
      <c r="P21" s="176"/>
      <c r="Q21" s="176">
        <v>0</v>
      </c>
      <c r="R21" s="176">
        <v>0</v>
      </c>
      <c r="S21" s="185"/>
      <c r="T21" s="185"/>
      <c r="U21" s="176">
        <f t="shared" si="20"/>
        <v>0</v>
      </c>
      <c r="V21" s="223"/>
      <c r="W21" s="101"/>
      <c r="X21" s="99"/>
      <c r="Y21" s="99"/>
      <c r="Z21" s="99"/>
      <c r="AA21" s="99"/>
      <c r="AB21" s="99"/>
      <c r="AC21" s="99"/>
      <c r="AD21" s="100">
        <f t="shared" si="22"/>
        <v>0</v>
      </c>
      <c r="AE21" s="99"/>
      <c r="AF21" s="99"/>
      <c r="AG21" s="99"/>
      <c r="AH21" s="99"/>
      <c r="AI21" s="99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99"/>
      <c r="AU21" s="99"/>
      <c r="AV21" s="99"/>
      <c r="AW21" s="99"/>
      <c r="AX21" s="99"/>
      <c r="AY21" s="99"/>
      <c r="AZ21" s="309"/>
      <c r="BA21" s="309"/>
    </row>
    <row r="22" spans="1:53" s="177" customFormat="1">
      <c r="A22" s="184"/>
      <c r="B22" s="179"/>
      <c r="C22" s="180"/>
      <c r="D22" s="180"/>
      <c r="E22" s="182"/>
      <c r="F22" s="182"/>
      <c r="G22" s="182"/>
      <c r="H22" s="176"/>
      <c r="I22" s="182"/>
      <c r="J22" s="183"/>
      <c r="K22" s="185"/>
      <c r="L22" s="185"/>
      <c r="M22" s="185"/>
      <c r="N22" s="176"/>
      <c r="O22" s="176"/>
      <c r="P22" s="176"/>
      <c r="Q22" s="176">
        <v>0</v>
      </c>
      <c r="R22" s="176">
        <v>0</v>
      </c>
      <c r="S22" s="185"/>
      <c r="T22" s="185"/>
      <c r="U22" s="176">
        <f t="shared" si="20"/>
        <v>0</v>
      </c>
      <c r="V22" s="223"/>
      <c r="W22" s="101"/>
      <c r="X22" s="99"/>
      <c r="Y22" s="99"/>
      <c r="Z22" s="99"/>
      <c r="AA22" s="99"/>
      <c r="AB22" s="99"/>
      <c r="AC22" s="99"/>
      <c r="AD22" s="100">
        <f t="shared" si="22"/>
        <v>0</v>
      </c>
      <c r="AE22" s="99"/>
      <c r="AF22" s="99"/>
      <c r="AG22" s="99"/>
      <c r="AH22" s="99"/>
      <c r="AI22" s="99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99"/>
      <c r="AU22" s="99"/>
      <c r="AV22" s="99"/>
      <c r="AW22" s="99"/>
      <c r="AX22" s="99"/>
      <c r="AY22" s="99"/>
      <c r="AZ22" s="309"/>
      <c r="BA22" s="309"/>
    </row>
    <row r="23" spans="1:53" s="177" customFormat="1">
      <c r="A23" s="184"/>
      <c r="B23" s="179"/>
      <c r="C23" s="180"/>
      <c r="D23" s="180"/>
      <c r="E23" s="182"/>
      <c r="F23" s="182"/>
      <c r="G23" s="182"/>
      <c r="H23" s="176"/>
      <c r="I23" s="182"/>
      <c r="J23" s="183"/>
      <c r="K23" s="185"/>
      <c r="L23" s="185"/>
      <c r="M23" s="185"/>
      <c r="N23" s="176"/>
      <c r="O23" s="176"/>
      <c r="P23" s="176"/>
      <c r="Q23" s="176">
        <v>0</v>
      </c>
      <c r="R23" s="176">
        <v>0</v>
      </c>
      <c r="S23" s="185"/>
      <c r="T23" s="185"/>
      <c r="U23" s="176">
        <f t="shared" si="20"/>
        <v>0</v>
      </c>
      <c r="V23" s="223"/>
      <c r="W23" s="101"/>
      <c r="X23" s="99"/>
      <c r="Y23" s="99"/>
      <c r="Z23" s="99"/>
      <c r="AA23" s="99"/>
      <c r="AB23" s="99"/>
      <c r="AC23" s="99"/>
      <c r="AD23" s="100">
        <f t="shared" si="22"/>
        <v>0</v>
      </c>
      <c r="AE23" s="99"/>
      <c r="AF23" s="99"/>
      <c r="AG23" s="99"/>
      <c r="AH23" s="99"/>
      <c r="AI23" s="99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99"/>
      <c r="AU23" s="99"/>
      <c r="AV23" s="99"/>
      <c r="AW23" s="99"/>
      <c r="AX23" s="99"/>
      <c r="AY23" s="99"/>
      <c r="AZ23" s="309"/>
      <c r="BA23" s="309"/>
    </row>
    <row r="24" spans="1:53" s="177" customFormat="1">
      <c r="A24" s="184"/>
      <c r="B24" s="179"/>
      <c r="C24" s="180"/>
      <c r="D24" s="180"/>
      <c r="E24" s="182"/>
      <c r="F24" s="182"/>
      <c r="G24" s="182"/>
      <c r="H24" s="176"/>
      <c r="I24" s="182"/>
      <c r="J24" s="183"/>
      <c r="K24" s="185"/>
      <c r="L24" s="185"/>
      <c r="M24" s="185"/>
      <c r="N24" s="176"/>
      <c r="O24" s="176"/>
      <c r="P24" s="176"/>
      <c r="Q24" s="176">
        <v>0</v>
      </c>
      <c r="R24" s="176">
        <v>0</v>
      </c>
      <c r="S24" s="185"/>
      <c r="T24" s="185"/>
      <c r="U24" s="176">
        <f t="shared" si="20"/>
        <v>0</v>
      </c>
      <c r="V24" s="223"/>
      <c r="W24" s="101"/>
      <c r="X24" s="99"/>
      <c r="Y24" s="99"/>
      <c r="Z24" s="99"/>
      <c r="AA24" s="99"/>
      <c r="AB24" s="99"/>
      <c r="AC24" s="99"/>
      <c r="AD24" s="100">
        <f t="shared" si="22"/>
        <v>0</v>
      </c>
      <c r="AE24" s="99"/>
      <c r="AF24" s="99"/>
      <c r="AG24" s="99"/>
      <c r="AH24" s="99"/>
      <c r="AI24" s="99"/>
      <c r="AJ24" s="99"/>
      <c r="AK24" s="99"/>
      <c r="AL24" s="99"/>
      <c r="AM24" s="100"/>
      <c r="AN24" s="100"/>
      <c r="AO24" s="100"/>
      <c r="AP24" s="100"/>
      <c r="AQ24" s="100"/>
      <c r="AR24" s="100"/>
      <c r="AS24" s="100"/>
      <c r="AT24" s="99"/>
      <c r="AU24" s="99"/>
      <c r="AV24" s="99"/>
      <c r="AW24" s="99"/>
      <c r="AX24" s="99"/>
      <c r="AY24" s="99"/>
      <c r="AZ24" s="309"/>
      <c r="BA24" s="309"/>
    </row>
    <row r="25" spans="1:53" s="177" customFormat="1">
      <c r="A25" s="184"/>
      <c r="B25" s="179"/>
      <c r="C25" s="180"/>
      <c r="D25" s="180"/>
      <c r="E25" s="182"/>
      <c r="F25" s="182"/>
      <c r="G25" s="182"/>
      <c r="H25" s="176"/>
      <c r="I25" s="182"/>
      <c r="J25" s="183"/>
      <c r="K25" s="185"/>
      <c r="L25" s="185"/>
      <c r="M25" s="185"/>
      <c r="N25" s="176"/>
      <c r="O25" s="176"/>
      <c r="P25" s="176"/>
      <c r="Q25" s="176">
        <v>0</v>
      </c>
      <c r="R25" s="176">
        <v>0</v>
      </c>
      <c r="S25" s="185"/>
      <c r="T25" s="185"/>
      <c r="U25" s="176">
        <f t="shared" si="20"/>
        <v>0</v>
      </c>
      <c r="V25" s="223"/>
      <c r="W25" s="101"/>
      <c r="X25" s="99"/>
      <c r="Y25" s="99"/>
      <c r="Z25" s="99"/>
      <c r="AA25" s="99"/>
      <c r="AB25" s="99"/>
      <c r="AC25" s="99"/>
      <c r="AD25" s="100">
        <f t="shared" si="22"/>
        <v>0</v>
      </c>
      <c r="AE25" s="99"/>
      <c r="AF25" s="99"/>
      <c r="AG25" s="99"/>
      <c r="AH25" s="99"/>
      <c r="AI25" s="99"/>
      <c r="AJ25" s="99"/>
      <c r="AK25" s="99"/>
      <c r="AL25" s="99"/>
      <c r="AM25" s="100"/>
      <c r="AN25" s="100"/>
      <c r="AO25" s="100"/>
      <c r="AP25" s="100"/>
      <c r="AQ25" s="100"/>
      <c r="AR25" s="100"/>
      <c r="AS25" s="100"/>
      <c r="AT25" s="99"/>
      <c r="AU25" s="99"/>
      <c r="AV25" s="99"/>
      <c r="AW25" s="99"/>
      <c r="AX25" s="99"/>
      <c r="AY25" s="99"/>
      <c r="AZ25" s="309"/>
      <c r="BA25" s="309"/>
    </row>
    <row r="26" spans="1:53" s="177" customFormat="1">
      <c r="A26" s="186"/>
      <c r="B26" s="179"/>
      <c r="C26" s="180"/>
      <c r="D26" s="180"/>
      <c r="E26" s="182"/>
      <c r="F26" s="182"/>
      <c r="G26" s="182"/>
      <c r="H26" s="176"/>
      <c r="I26" s="182"/>
      <c r="J26" s="183"/>
      <c r="K26" s="185"/>
      <c r="L26" s="185"/>
      <c r="M26" s="185"/>
      <c r="N26" s="185"/>
      <c r="O26" s="185"/>
      <c r="P26" s="185"/>
      <c r="Q26" s="176">
        <v>0</v>
      </c>
      <c r="R26" s="176">
        <v>0</v>
      </c>
      <c r="S26" s="185"/>
      <c r="T26" s="185"/>
      <c r="U26" s="176">
        <f t="shared" si="20"/>
        <v>0</v>
      </c>
      <c r="V26" s="223"/>
      <c r="W26" s="101"/>
      <c r="X26" s="100"/>
      <c r="Y26" s="100"/>
      <c r="Z26" s="100"/>
      <c r="AA26" s="100"/>
      <c r="AB26" s="100"/>
      <c r="AC26" s="100"/>
      <c r="AD26" s="100">
        <f t="shared" si="22"/>
        <v>0</v>
      </c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309"/>
      <c r="BA26" s="309"/>
    </row>
    <row r="27" spans="1:53" s="177" customFormat="1">
      <c r="A27" s="186"/>
      <c r="B27" s="179"/>
      <c r="C27" s="180"/>
      <c r="D27" s="180"/>
      <c r="E27" s="182"/>
      <c r="F27" s="182"/>
      <c r="G27" s="182"/>
      <c r="H27" s="176"/>
      <c r="I27" s="182"/>
      <c r="J27" s="183"/>
      <c r="K27" s="185"/>
      <c r="L27" s="185"/>
      <c r="M27" s="185"/>
      <c r="N27" s="185"/>
      <c r="O27" s="185"/>
      <c r="P27" s="185"/>
      <c r="Q27" s="176">
        <v>0</v>
      </c>
      <c r="R27" s="176">
        <v>0</v>
      </c>
      <c r="S27" s="185"/>
      <c r="T27" s="185"/>
      <c r="U27" s="176">
        <f t="shared" si="20"/>
        <v>0</v>
      </c>
      <c r="V27" s="223"/>
      <c r="W27" s="101"/>
      <c r="X27" s="99"/>
      <c r="Y27" s="99"/>
      <c r="Z27" s="99"/>
      <c r="AA27" s="99"/>
      <c r="AB27" s="99"/>
      <c r="AC27" s="99"/>
      <c r="AD27" s="100">
        <f t="shared" si="22"/>
        <v>0</v>
      </c>
      <c r="AE27" s="99"/>
      <c r="AF27" s="99"/>
      <c r="AG27" s="99"/>
      <c r="AH27" s="99"/>
      <c r="AI27" s="99"/>
      <c r="AJ27" s="99"/>
      <c r="AK27" s="99"/>
      <c r="AL27" s="99"/>
      <c r="AM27" s="100"/>
      <c r="AN27" s="100"/>
      <c r="AO27" s="100"/>
      <c r="AP27" s="100"/>
      <c r="AQ27" s="100"/>
      <c r="AR27" s="100"/>
      <c r="AS27" s="100"/>
      <c r="AT27" s="99"/>
      <c r="AU27" s="99"/>
      <c r="AV27" s="99"/>
      <c r="AW27" s="99"/>
      <c r="AX27" s="99"/>
      <c r="AY27" s="99"/>
      <c r="AZ27" s="309"/>
      <c r="BA27" s="309"/>
    </row>
    <row r="28" spans="1:53" s="177" customFormat="1">
      <c r="A28" s="186"/>
      <c r="B28" s="179"/>
      <c r="C28" s="180"/>
      <c r="D28" s="180"/>
      <c r="E28" s="182"/>
      <c r="F28" s="182"/>
      <c r="G28" s="182"/>
      <c r="H28" s="176"/>
      <c r="I28" s="182"/>
      <c r="J28" s="183"/>
      <c r="K28" s="185"/>
      <c r="L28" s="185"/>
      <c r="M28" s="185"/>
      <c r="N28" s="185"/>
      <c r="O28" s="185"/>
      <c r="P28" s="185"/>
      <c r="Q28" s="176">
        <v>0</v>
      </c>
      <c r="R28" s="176">
        <v>0</v>
      </c>
      <c r="S28" s="185"/>
      <c r="T28" s="185"/>
      <c r="U28" s="176">
        <f t="shared" ref="U28:U59" si="23">SUM(E28:T28)</f>
        <v>0</v>
      </c>
      <c r="V28" s="223"/>
      <c r="W28" s="101"/>
      <c r="X28" s="99"/>
      <c r="Y28" s="99"/>
      <c r="Z28" s="99"/>
      <c r="AA28" s="99"/>
      <c r="AB28" s="99"/>
      <c r="AC28" s="99"/>
      <c r="AD28" s="100">
        <f t="shared" si="22"/>
        <v>0</v>
      </c>
      <c r="AE28" s="99"/>
      <c r="AF28" s="99"/>
      <c r="AG28" s="99"/>
      <c r="AH28" s="99"/>
      <c r="AI28" s="99"/>
      <c r="AJ28" s="99"/>
      <c r="AK28" s="99"/>
      <c r="AL28" s="99"/>
      <c r="AM28" s="100"/>
      <c r="AN28" s="100"/>
      <c r="AO28" s="100"/>
      <c r="AP28" s="100"/>
      <c r="AQ28" s="100"/>
      <c r="AR28" s="100"/>
      <c r="AS28" s="100"/>
      <c r="AT28" s="99"/>
      <c r="AU28" s="99"/>
      <c r="AV28" s="99"/>
      <c r="AW28" s="99"/>
      <c r="AX28" s="99"/>
      <c r="AY28" s="99"/>
      <c r="AZ28" s="309"/>
      <c r="BA28" s="309"/>
    </row>
    <row r="29" spans="1:53" s="177" customFormat="1">
      <c r="A29" s="186"/>
      <c r="B29" s="179"/>
      <c r="C29" s="180"/>
      <c r="D29" s="180"/>
      <c r="E29" s="182"/>
      <c r="F29" s="182"/>
      <c r="G29" s="182"/>
      <c r="H29" s="176"/>
      <c r="I29" s="182"/>
      <c r="J29" s="183"/>
      <c r="K29" s="185"/>
      <c r="L29" s="185"/>
      <c r="M29" s="185"/>
      <c r="N29" s="185"/>
      <c r="O29" s="185"/>
      <c r="P29" s="185"/>
      <c r="Q29" s="176">
        <v>0</v>
      </c>
      <c r="R29" s="176">
        <v>0</v>
      </c>
      <c r="S29" s="185"/>
      <c r="T29" s="185"/>
      <c r="U29" s="176">
        <f t="shared" si="23"/>
        <v>0</v>
      </c>
      <c r="V29" s="223"/>
      <c r="W29" s="101"/>
      <c r="X29" s="99"/>
      <c r="Y29" s="99"/>
      <c r="Z29" s="99"/>
      <c r="AA29" s="99"/>
      <c r="AB29" s="99"/>
      <c r="AC29" s="99"/>
      <c r="AD29" s="100">
        <f t="shared" si="22"/>
        <v>0</v>
      </c>
      <c r="AE29" s="99"/>
      <c r="AF29" s="99"/>
      <c r="AG29" s="99"/>
      <c r="AH29" s="99"/>
      <c r="AI29" s="99"/>
      <c r="AJ29" s="99"/>
      <c r="AK29" s="99"/>
      <c r="AL29" s="99"/>
      <c r="AM29" s="100"/>
      <c r="AN29" s="100"/>
      <c r="AO29" s="100"/>
      <c r="AP29" s="100"/>
      <c r="AQ29" s="100"/>
      <c r="AR29" s="100"/>
      <c r="AS29" s="100"/>
      <c r="AT29" s="99"/>
      <c r="AU29" s="99"/>
      <c r="AV29" s="99"/>
      <c r="AW29" s="99"/>
      <c r="AX29" s="99"/>
      <c r="AY29" s="99"/>
      <c r="AZ29" s="309"/>
      <c r="BA29" s="309"/>
    </row>
    <row r="30" spans="1:53" s="177" customFormat="1">
      <c r="A30" s="186"/>
      <c r="B30" s="179"/>
      <c r="C30" s="180"/>
      <c r="D30" s="180"/>
      <c r="E30" s="182"/>
      <c r="F30" s="182"/>
      <c r="G30" s="182"/>
      <c r="H30" s="176"/>
      <c r="I30" s="182"/>
      <c r="J30" s="183"/>
      <c r="K30" s="185"/>
      <c r="L30" s="185"/>
      <c r="M30" s="185"/>
      <c r="N30" s="185"/>
      <c r="O30" s="185"/>
      <c r="P30" s="185"/>
      <c r="Q30" s="176">
        <v>0</v>
      </c>
      <c r="R30" s="176">
        <v>0</v>
      </c>
      <c r="S30" s="185"/>
      <c r="T30" s="185"/>
      <c r="U30" s="176">
        <f t="shared" si="23"/>
        <v>0</v>
      </c>
      <c r="V30" s="223"/>
      <c r="W30" s="101"/>
      <c r="X30" s="99"/>
      <c r="Y30" s="99"/>
      <c r="Z30" s="99"/>
      <c r="AA30" s="99"/>
      <c r="AB30" s="99"/>
      <c r="AC30" s="99"/>
      <c r="AD30" s="100">
        <f t="shared" si="22"/>
        <v>0</v>
      </c>
      <c r="AE30" s="99"/>
      <c r="AF30" s="99"/>
      <c r="AG30" s="99"/>
      <c r="AH30" s="99"/>
      <c r="AI30" s="99"/>
      <c r="AJ30" s="99"/>
      <c r="AK30" s="99"/>
      <c r="AL30" s="99"/>
      <c r="AM30" s="100"/>
      <c r="AN30" s="100"/>
      <c r="AO30" s="100"/>
      <c r="AP30" s="100"/>
      <c r="AQ30" s="100"/>
      <c r="AR30" s="100"/>
      <c r="AS30" s="100"/>
      <c r="AT30" s="99"/>
      <c r="AU30" s="99"/>
      <c r="AV30" s="99"/>
      <c r="AW30" s="99"/>
      <c r="AX30" s="99"/>
      <c r="AY30" s="99"/>
      <c r="AZ30" s="309"/>
      <c r="BA30" s="309"/>
    </row>
    <row r="31" spans="1:53" s="177" customFormat="1">
      <c r="A31" s="186"/>
      <c r="B31" s="179"/>
      <c r="C31" s="180"/>
      <c r="D31" s="180"/>
      <c r="E31" s="182"/>
      <c r="F31" s="182"/>
      <c r="G31" s="182"/>
      <c r="H31" s="176"/>
      <c r="I31" s="182"/>
      <c r="J31" s="183"/>
      <c r="K31" s="185"/>
      <c r="L31" s="185"/>
      <c r="M31" s="185"/>
      <c r="N31" s="185"/>
      <c r="O31" s="185"/>
      <c r="P31" s="185"/>
      <c r="Q31" s="176">
        <v>0</v>
      </c>
      <c r="R31" s="176">
        <v>0</v>
      </c>
      <c r="S31" s="185"/>
      <c r="T31" s="185"/>
      <c r="U31" s="176">
        <f t="shared" si="23"/>
        <v>0</v>
      </c>
      <c r="V31" s="223"/>
      <c r="W31" s="101"/>
      <c r="X31" s="99"/>
      <c r="Y31" s="99"/>
      <c r="Z31" s="99"/>
      <c r="AA31" s="99"/>
      <c r="AB31" s="99"/>
      <c r="AC31" s="99"/>
      <c r="AD31" s="100">
        <f t="shared" si="22"/>
        <v>0</v>
      </c>
      <c r="AE31" s="99"/>
      <c r="AF31" s="99"/>
      <c r="AG31" s="99"/>
      <c r="AH31" s="99"/>
      <c r="AI31" s="99"/>
      <c r="AJ31" s="99"/>
      <c r="AK31" s="99"/>
      <c r="AL31" s="99"/>
      <c r="AM31" s="100"/>
      <c r="AN31" s="100"/>
      <c r="AO31" s="100"/>
      <c r="AP31" s="100"/>
      <c r="AQ31" s="100"/>
      <c r="AR31" s="100"/>
      <c r="AS31" s="100"/>
      <c r="AT31" s="99"/>
      <c r="AU31" s="99"/>
      <c r="AV31" s="99"/>
      <c r="AW31" s="99"/>
      <c r="AX31" s="99"/>
      <c r="AY31" s="99"/>
      <c r="AZ31" s="309"/>
      <c r="BA31" s="309"/>
    </row>
    <row r="32" spans="1:53" s="177" customFormat="1">
      <c r="A32" s="186"/>
      <c r="B32" s="179"/>
      <c r="C32" s="180"/>
      <c r="D32" s="180"/>
      <c r="E32" s="182"/>
      <c r="F32" s="182"/>
      <c r="G32" s="182"/>
      <c r="H32" s="176"/>
      <c r="I32" s="182"/>
      <c r="J32" s="183"/>
      <c r="K32" s="185"/>
      <c r="L32" s="185"/>
      <c r="M32" s="185"/>
      <c r="N32" s="185"/>
      <c r="O32" s="185"/>
      <c r="P32" s="185"/>
      <c r="Q32" s="176">
        <v>0</v>
      </c>
      <c r="R32" s="176">
        <v>0</v>
      </c>
      <c r="S32" s="185"/>
      <c r="T32" s="185"/>
      <c r="U32" s="176">
        <f t="shared" si="23"/>
        <v>0</v>
      </c>
      <c r="V32" s="223"/>
      <c r="W32" s="101"/>
      <c r="X32" s="99"/>
      <c r="Y32" s="99"/>
      <c r="Z32" s="99"/>
      <c r="AA32" s="99"/>
      <c r="AB32" s="99"/>
      <c r="AC32" s="99"/>
      <c r="AD32" s="100">
        <f t="shared" si="22"/>
        <v>0</v>
      </c>
      <c r="AE32" s="99"/>
      <c r="AF32" s="99"/>
      <c r="AG32" s="99"/>
      <c r="AH32" s="99"/>
      <c r="AI32" s="99"/>
      <c r="AJ32" s="99"/>
      <c r="AK32" s="99"/>
      <c r="AL32" s="99"/>
      <c r="AM32" s="100"/>
      <c r="AN32" s="100"/>
      <c r="AO32" s="100"/>
      <c r="AP32" s="100"/>
      <c r="AQ32" s="100"/>
      <c r="AR32" s="100"/>
      <c r="AS32" s="100"/>
      <c r="AT32" s="99"/>
      <c r="AU32" s="99"/>
      <c r="AV32" s="99"/>
      <c r="AW32" s="99"/>
      <c r="AX32" s="99"/>
      <c r="AY32" s="99"/>
      <c r="AZ32" s="309"/>
      <c r="BA32" s="309"/>
    </row>
    <row r="33" spans="1:53" s="177" customFormat="1">
      <c r="A33" s="186"/>
      <c r="B33" s="179"/>
      <c r="C33" s="180"/>
      <c r="D33" s="180"/>
      <c r="E33" s="182"/>
      <c r="F33" s="182"/>
      <c r="G33" s="182"/>
      <c r="H33" s="176"/>
      <c r="I33" s="182"/>
      <c r="J33" s="183"/>
      <c r="K33" s="185"/>
      <c r="L33" s="185"/>
      <c r="M33" s="185"/>
      <c r="N33" s="185"/>
      <c r="O33" s="185"/>
      <c r="P33" s="185"/>
      <c r="Q33" s="176">
        <v>0</v>
      </c>
      <c r="R33" s="176">
        <v>0</v>
      </c>
      <c r="S33" s="185"/>
      <c r="T33" s="185"/>
      <c r="U33" s="176">
        <f t="shared" si="23"/>
        <v>0</v>
      </c>
      <c r="V33" s="223"/>
      <c r="W33" s="101"/>
      <c r="X33" s="99"/>
      <c r="Y33" s="99"/>
      <c r="Z33" s="99"/>
      <c r="AA33" s="99"/>
      <c r="AB33" s="99"/>
      <c r="AC33" s="99"/>
      <c r="AD33" s="100">
        <f t="shared" si="22"/>
        <v>0</v>
      </c>
      <c r="AE33" s="99"/>
      <c r="AF33" s="99"/>
      <c r="AG33" s="99"/>
      <c r="AH33" s="99"/>
      <c r="AI33" s="99"/>
      <c r="AJ33" s="99"/>
      <c r="AK33" s="99"/>
      <c r="AL33" s="99"/>
      <c r="AM33" s="100"/>
      <c r="AN33" s="100"/>
      <c r="AO33" s="100"/>
      <c r="AP33" s="100"/>
      <c r="AQ33" s="100"/>
      <c r="AR33" s="100"/>
      <c r="AS33" s="100"/>
      <c r="AT33" s="99"/>
      <c r="AU33" s="99"/>
      <c r="AV33" s="99"/>
      <c r="AW33" s="99"/>
      <c r="AX33" s="99"/>
      <c r="AY33" s="99"/>
      <c r="AZ33" s="309"/>
      <c r="BA33" s="309"/>
    </row>
    <row r="34" spans="1:53" s="177" customFormat="1">
      <c r="A34" s="186"/>
      <c r="B34" s="179"/>
      <c r="C34" s="180"/>
      <c r="D34" s="180"/>
      <c r="E34" s="182"/>
      <c r="F34" s="182"/>
      <c r="G34" s="182"/>
      <c r="H34" s="176"/>
      <c r="I34" s="182"/>
      <c r="J34" s="183"/>
      <c r="K34" s="185"/>
      <c r="L34" s="185"/>
      <c r="M34" s="185"/>
      <c r="N34" s="185"/>
      <c r="O34" s="185"/>
      <c r="P34" s="185"/>
      <c r="Q34" s="176">
        <v>0</v>
      </c>
      <c r="R34" s="176">
        <v>0</v>
      </c>
      <c r="S34" s="185"/>
      <c r="T34" s="185"/>
      <c r="U34" s="176">
        <f t="shared" si="23"/>
        <v>0</v>
      </c>
      <c r="V34" s="223"/>
      <c r="W34" s="101"/>
      <c r="X34" s="99"/>
      <c r="Y34" s="99"/>
      <c r="Z34" s="99"/>
      <c r="AA34" s="99"/>
      <c r="AB34" s="99"/>
      <c r="AC34" s="99"/>
      <c r="AD34" s="100">
        <f t="shared" si="22"/>
        <v>0</v>
      </c>
      <c r="AE34" s="99"/>
      <c r="AF34" s="99"/>
      <c r="AG34" s="99"/>
      <c r="AH34" s="99"/>
      <c r="AI34" s="99"/>
      <c r="AJ34" s="99"/>
      <c r="AK34" s="99"/>
      <c r="AL34" s="99"/>
      <c r="AM34" s="100"/>
      <c r="AN34" s="100"/>
      <c r="AO34" s="100"/>
      <c r="AP34" s="100"/>
      <c r="AQ34" s="100"/>
      <c r="AR34" s="100"/>
      <c r="AS34" s="100"/>
      <c r="AT34" s="99"/>
      <c r="AU34" s="99"/>
      <c r="AV34" s="99"/>
      <c r="AW34" s="99"/>
      <c r="AX34" s="99"/>
      <c r="AY34" s="99"/>
      <c r="AZ34" s="309"/>
      <c r="BA34" s="309"/>
    </row>
    <row r="35" spans="1:53" s="177" customFormat="1">
      <c r="A35" s="186"/>
      <c r="B35" s="179"/>
      <c r="C35" s="180"/>
      <c r="D35" s="180"/>
      <c r="E35" s="182"/>
      <c r="F35" s="182"/>
      <c r="G35" s="182"/>
      <c r="H35" s="176"/>
      <c r="I35" s="182"/>
      <c r="J35" s="183"/>
      <c r="K35" s="185"/>
      <c r="L35" s="185"/>
      <c r="M35" s="185"/>
      <c r="N35" s="185"/>
      <c r="O35" s="185"/>
      <c r="P35" s="185"/>
      <c r="Q35" s="176">
        <v>0</v>
      </c>
      <c r="R35" s="176">
        <v>0</v>
      </c>
      <c r="S35" s="185"/>
      <c r="T35" s="185"/>
      <c r="U35" s="176">
        <f t="shared" si="23"/>
        <v>0</v>
      </c>
      <c r="V35" s="223"/>
      <c r="W35" s="101"/>
      <c r="X35" s="99"/>
      <c r="Y35" s="99"/>
      <c r="Z35" s="99"/>
      <c r="AA35" s="99"/>
      <c r="AB35" s="99"/>
      <c r="AC35" s="99"/>
      <c r="AD35" s="100">
        <f t="shared" si="22"/>
        <v>0</v>
      </c>
      <c r="AE35" s="99"/>
      <c r="AF35" s="99"/>
      <c r="AG35" s="99"/>
      <c r="AH35" s="99"/>
      <c r="AI35" s="99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99"/>
      <c r="AU35" s="99"/>
      <c r="AV35" s="99"/>
      <c r="AW35" s="99"/>
      <c r="AX35" s="99"/>
      <c r="AY35" s="99"/>
      <c r="AZ35" s="309"/>
      <c r="BA35" s="309"/>
    </row>
    <row r="36" spans="1:53" s="177" customFormat="1">
      <c r="A36" s="186"/>
      <c r="B36" s="179"/>
      <c r="C36" s="180"/>
      <c r="D36" s="180"/>
      <c r="E36" s="182"/>
      <c r="F36" s="182"/>
      <c r="G36" s="182"/>
      <c r="H36" s="176"/>
      <c r="I36" s="182"/>
      <c r="J36" s="183"/>
      <c r="K36" s="185"/>
      <c r="L36" s="185"/>
      <c r="M36" s="185"/>
      <c r="N36" s="185"/>
      <c r="O36" s="185"/>
      <c r="P36" s="185"/>
      <c r="Q36" s="176">
        <v>0</v>
      </c>
      <c r="R36" s="176">
        <v>0</v>
      </c>
      <c r="S36" s="185"/>
      <c r="T36" s="185"/>
      <c r="U36" s="176">
        <f t="shared" si="23"/>
        <v>0</v>
      </c>
      <c r="V36" s="223"/>
      <c r="W36" s="101"/>
      <c r="X36" s="99"/>
      <c r="Y36" s="99"/>
      <c r="Z36" s="99"/>
      <c r="AA36" s="99"/>
      <c r="AB36" s="99"/>
      <c r="AC36" s="99"/>
      <c r="AD36" s="100">
        <f t="shared" si="22"/>
        <v>0</v>
      </c>
      <c r="AE36" s="99"/>
      <c r="AF36" s="99"/>
      <c r="AG36" s="99"/>
      <c r="AH36" s="99"/>
      <c r="AI36" s="99"/>
      <c r="AJ36" s="99"/>
      <c r="AK36" s="99"/>
      <c r="AL36" s="99"/>
      <c r="AM36" s="100"/>
      <c r="AN36" s="100"/>
      <c r="AO36" s="100"/>
      <c r="AP36" s="100"/>
      <c r="AQ36" s="100"/>
      <c r="AR36" s="100"/>
      <c r="AS36" s="100"/>
      <c r="AT36" s="99"/>
      <c r="AU36" s="99"/>
      <c r="AV36" s="99"/>
      <c r="AW36" s="99"/>
      <c r="AX36" s="99"/>
      <c r="AY36" s="99"/>
      <c r="AZ36" s="309"/>
      <c r="BA36" s="309"/>
    </row>
    <row r="37" spans="1:53" s="177" customFormat="1">
      <c r="A37" s="186"/>
      <c r="B37" s="179"/>
      <c r="C37" s="180"/>
      <c r="D37" s="180"/>
      <c r="E37" s="182"/>
      <c r="F37" s="182"/>
      <c r="G37" s="182"/>
      <c r="H37" s="176"/>
      <c r="I37" s="182"/>
      <c r="J37" s="183"/>
      <c r="K37" s="185"/>
      <c r="L37" s="185"/>
      <c r="M37" s="185"/>
      <c r="N37" s="185"/>
      <c r="O37" s="185"/>
      <c r="P37" s="185"/>
      <c r="Q37" s="176">
        <v>0</v>
      </c>
      <c r="R37" s="176">
        <v>0</v>
      </c>
      <c r="S37" s="185"/>
      <c r="T37" s="185"/>
      <c r="U37" s="176">
        <f t="shared" si="23"/>
        <v>0</v>
      </c>
      <c r="V37" s="223"/>
      <c r="W37" s="101"/>
      <c r="X37" s="99"/>
      <c r="Y37" s="99"/>
      <c r="Z37" s="99"/>
      <c r="AA37" s="99"/>
      <c r="AB37" s="99"/>
      <c r="AC37" s="99"/>
      <c r="AD37" s="100">
        <f t="shared" si="22"/>
        <v>0</v>
      </c>
      <c r="AE37" s="99"/>
      <c r="AF37" s="99"/>
      <c r="AG37" s="99"/>
      <c r="AH37" s="99"/>
      <c r="AI37" s="99"/>
      <c r="AJ37" s="99"/>
      <c r="AK37" s="99"/>
      <c r="AL37" s="99"/>
      <c r="AM37" s="100"/>
      <c r="AN37" s="100"/>
      <c r="AO37" s="100"/>
      <c r="AP37" s="100"/>
      <c r="AQ37" s="100"/>
      <c r="AR37" s="100"/>
      <c r="AS37" s="100"/>
      <c r="AT37" s="99"/>
      <c r="AU37" s="99"/>
      <c r="AV37" s="99"/>
      <c r="AW37" s="99"/>
      <c r="AX37" s="99"/>
      <c r="AY37" s="99"/>
      <c r="AZ37" s="309"/>
      <c r="BA37" s="309"/>
    </row>
    <row r="38" spans="1:53" s="177" customFormat="1">
      <c r="A38" s="186"/>
      <c r="B38" s="179"/>
      <c r="C38" s="180"/>
      <c r="D38" s="180"/>
      <c r="E38" s="182"/>
      <c r="F38" s="182"/>
      <c r="G38" s="182"/>
      <c r="H38" s="176"/>
      <c r="I38" s="182"/>
      <c r="J38" s="183"/>
      <c r="K38" s="185"/>
      <c r="L38" s="185"/>
      <c r="M38" s="185"/>
      <c r="N38" s="185"/>
      <c r="O38" s="185"/>
      <c r="P38" s="185"/>
      <c r="Q38" s="176">
        <v>0</v>
      </c>
      <c r="R38" s="176">
        <v>0</v>
      </c>
      <c r="S38" s="185"/>
      <c r="T38" s="185"/>
      <c r="U38" s="176">
        <f t="shared" si="23"/>
        <v>0</v>
      </c>
      <c r="V38" s="223"/>
      <c r="W38" s="101"/>
      <c r="X38" s="100"/>
      <c r="Y38" s="100"/>
      <c r="Z38" s="100"/>
      <c r="AA38" s="100"/>
      <c r="AB38" s="100"/>
      <c r="AC38" s="100"/>
      <c r="AD38" s="100">
        <f t="shared" si="22"/>
        <v>0</v>
      </c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309"/>
      <c r="BA38" s="309"/>
    </row>
    <row r="39" spans="1:53" s="177" customFormat="1">
      <c r="A39" s="186"/>
      <c r="B39" s="179"/>
      <c r="C39" s="180"/>
      <c r="D39" s="180"/>
      <c r="E39" s="182"/>
      <c r="F39" s="182"/>
      <c r="G39" s="182"/>
      <c r="H39" s="176"/>
      <c r="I39" s="182"/>
      <c r="J39" s="183"/>
      <c r="K39" s="185"/>
      <c r="L39" s="185"/>
      <c r="M39" s="185"/>
      <c r="N39" s="185"/>
      <c r="O39" s="185"/>
      <c r="P39" s="185"/>
      <c r="Q39" s="176">
        <v>0</v>
      </c>
      <c r="R39" s="176">
        <v>0</v>
      </c>
      <c r="S39" s="185"/>
      <c r="T39" s="185"/>
      <c r="U39" s="176">
        <f t="shared" si="23"/>
        <v>0</v>
      </c>
      <c r="V39" s="223"/>
      <c r="W39" s="101"/>
      <c r="X39" s="100"/>
      <c r="Y39" s="100"/>
      <c r="Z39" s="100"/>
      <c r="AA39" s="100"/>
      <c r="AB39" s="100"/>
      <c r="AC39" s="100"/>
      <c r="AD39" s="100">
        <f t="shared" si="22"/>
        <v>0</v>
      </c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309"/>
      <c r="BA39" s="309"/>
    </row>
    <row r="40" spans="1:53" s="177" customFormat="1">
      <c r="A40" s="186"/>
      <c r="B40" s="179"/>
      <c r="C40" s="180"/>
      <c r="D40" s="180"/>
      <c r="E40" s="182"/>
      <c r="F40" s="182"/>
      <c r="G40" s="182"/>
      <c r="H40" s="176"/>
      <c r="I40" s="182"/>
      <c r="J40" s="183"/>
      <c r="K40" s="185"/>
      <c r="L40" s="185"/>
      <c r="M40" s="185"/>
      <c r="N40" s="185"/>
      <c r="O40" s="185"/>
      <c r="P40" s="185"/>
      <c r="Q40" s="176">
        <v>0</v>
      </c>
      <c r="R40" s="176">
        <v>0</v>
      </c>
      <c r="S40" s="185"/>
      <c r="T40" s="185"/>
      <c r="U40" s="176">
        <f t="shared" si="23"/>
        <v>0</v>
      </c>
      <c r="V40" s="223"/>
      <c r="W40" s="101"/>
      <c r="X40" s="100"/>
      <c r="Y40" s="100"/>
      <c r="Z40" s="100"/>
      <c r="AA40" s="100"/>
      <c r="AB40" s="100"/>
      <c r="AC40" s="100"/>
      <c r="AD40" s="100">
        <f t="shared" si="22"/>
        <v>0</v>
      </c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309"/>
      <c r="BA40" s="309"/>
    </row>
    <row r="41" spans="1:53" s="177" customFormat="1">
      <c r="A41" s="186"/>
      <c r="B41" s="179"/>
      <c r="C41" s="180"/>
      <c r="D41" s="180"/>
      <c r="E41" s="182"/>
      <c r="F41" s="182"/>
      <c r="G41" s="182"/>
      <c r="H41" s="176"/>
      <c r="I41" s="182"/>
      <c r="J41" s="183"/>
      <c r="K41" s="185"/>
      <c r="L41" s="185"/>
      <c r="M41" s="185"/>
      <c r="N41" s="185"/>
      <c r="O41" s="185"/>
      <c r="P41" s="185"/>
      <c r="Q41" s="176">
        <v>0</v>
      </c>
      <c r="R41" s="176">
        <v>0</v>
      </c>
      <c r="S41" s="185"/>
      <c r="T41" s="185"/>
      <c r="U41" s="176">
        <f t="shared" si="23"/>
        <v>0</v>
      </c>
      <c r="V41" s="223"/>
      <c r="W41" s="101"/>
      <c r="X41" s="100"/>
      <c r="Y41" s="100"/>
      <c r="Z41" s="100"/>
      <c r="AA41" s="100"/>
      <c r="AB41" s="100"/>
      <c r="AC41" s="100"/>
      <c r="AD41" s="100">
        <f t="shared" si="22"/>
        <v>0</v>
      </c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309"/>
      <c r="BA41" s="309"/>
    </row>
    <row r="42" spans="1:53" s="177" customFormat="1">
      <c r="A42" s="186"/>
      <c r="B42" s="179"/>
      <c r="C42" s="180"/>
      <c r="D42" s="180"/>
      <c r="E42" s="182"/>
      <c r="F42" s="182"/>
      <c r="G42" s="182"/>
      <c r="H42" s="176"/>
      <c r="I42" s="182"/>
      <c r="J42" s="183"/>
      <c r="K42" s="185"/>
      <c r="L42" s="185"/>
      <c r="M42" s="185"/>
      <c r="N42" s="185"/>
      <c r="O42" s="185"/>
      <c r="P42" s="185"/>
      <c r="Q42" s="176">
        <v>0</v>
      </c>
      <c r="R42" s="176">
        <v>0</v>
      </c>
      <c r="S42" s="185"/>
      <c r="T42" s="185"/>
      <c r="U42" s="176">
        <f t="shared" si="23"/>
        <v>0</v>
      </c>
      <c r="V42" s="223"/>
      <c r="W42" s="101"/>
      <c r="X42" s="100"/>
      <c r="Y42" s="100"/>
      <c r="Z42" s="100"/>
      <c r="AA42" s="100"/>
      <c r="AB42" s="100"/>
      <c r="AC42" s="100"/>
      <c r="AD42" s="100">
        <f t="shared" si="22"/>
        <v>0</v>
      </c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309"/>
      <c r="BA42" s="309"/>
    </row>
    <row r="43" spans="1:53" s="177" customFormat="1">
      <c r="A43" s="186"/>
      <c r="B43" s="179"/>
      <c r="C43" s="180"/>
      <c r="D43" s="180"/>
      <c r="E43" s="182"/>
      <c r="F43" s="182"/>
      <c r="G43" s="182"/>
      <c r="H43" s="176"/>
      <c r="I43" s="182"/>
      <c r="J43" s="183"/>
      <c r="K43" s="185"/>
      <c r="L43" s="185"/>
      <c r="M43" s="185"/>
      <c r="N43" s="185"/>
      <c r="O43" s="185"/>
      <c r="P43" s="185"/>
      <c r="Q43" s="176">
        <v>0</v>
      </c>
      <c r="R43" s="176">
        <v>0</v>
      </c>
      <c r="S43" s="185"/>
      <c r="T43" s="185"/>
      <c r="U43" s="176">
        <f t="shared" si="23"/>
        <v>0</v>
      </c>
      <c r="V43" s="223"/>
      <c r="W43" s="101"/>
      <c r="X43" s="100"/>
      <c r="Y43" s="100"/>
      <c r="Z43" s="100"/>
      <c r="AA43" s="100"/>
      <c r="AB43" s="100"/>
      <c r="AC43" s="100"/>
      <c r="AD43" s="100">
        <f t="shared" si="22"/>
        <v>0</v>
      </c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309"/>
      <c r="BA43" s="309"/>
    </row>
    <row r="44" spans="1:53" s="177" customFormat="1">
      <c r="A44" s="186"/>
      <c r="B44" s="179"/>
      <c r="C44" s="180"/>
      <c r="D44" s="180"/>
      <c r="E44" s="182"/>
      <c r="F44" s="182"/>
      <c r="G44" s="182"/>
      <c r="H44" s="176"/>
      <c r="I44" s="182"/>
      <c r="J44" s="183"/>
      <c r="K44" s="185"/>
      <c r="L44" s="185"/>
      <c r="M44" s="185"/>
      <c r="N44" s="185"/>
      <c r="O44" s="185"/>
      <c r="P44" s="185"/>
      <c r="Q44" s="176">
        <v>0</v>
      </c>
      <c r="R44" s="176">
        <v>0</v>
      </c>
      <c r="S44" s="185"/>
      <c r="T44" s="185"/>
      <c r="U44" s="176">
        <f t="shared" si="23"/>
        <v>0</v>
      </c>
      <c r="V44" s="223"/>
      <c r="W44" s="101"/>
      <c r="X44" s="100"/>
      <c r="Y44" s="100"/>
      <c r="Z44" s="100"/>
      <c r="AA44" s="100"/>
      <c r="AB44" s="100"/>
      <c r="AC44" s="100"/>
      <c r="AD44" s="100">
        <f t="shared" si="22"/>
        <v>0</v>
      </c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309"/>
      <c r="BA44" s="309"/>
    </row>
    <row r="45" spans="1:53" s="177" customFormat="1">
      <c r="A45" s="186"/>
      <c r="B45" s="179"/>
      <c r="C45" s="180"/>
      <c r="D45" s="180"/>
      <c r="E45" s="182"/>
      <c r="F45" s="182"/>
      <c r="G45" s="182"/>
      <c r="H45" s="176"/>
      <c r="I45" s="182"/>
      <c r="J45" s="183"/>
      <c r="K45" s="185"/>
      <c r="L45" s="185"/>
      <c r="M45" s="185"/>
      <c r="N45" s="185"/>
      <c r="O45" s="185"/>
      <c r="P45" s="185"/>
      <c r="Q45" s="176">
        <v>0</v>
      </c>
      <c r="R45" s="176">
        <v>0</v>
      </c>
      <c r="S45" s="185"/>
      <c r="T45" s="185"/>
      <c r="U45" s="176">
        <f t="shared" si="23"/>
        <v>0</v>
      </c>
      <c r="V45" s="223"/>
      <c r="W45" s="101"/>
      <c r="X45" s="100"/>
      <c r="Y45" s="100"/>
      <c r="Z45" s="100"/>
      <c r="AA45" s="100"/>
      <c r="AB45" s="100"/>
      <c r="AC45" s="100"/>
      <c r="AD45" s="100">
        <f t="shared" si="22"/>
        <v>0</v>
      </c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309"/>
      <c r="BA45" s="309"/>
    </row>
    <row r="46" spans="1:53" s="177" customFormat="1">
      <c r="A46" s="186"/>
      <c r="B46" s="179"/>
      <c r="C46" s="180"/>
      <c r="D46" s="180"/>
      <c r="E46" s="182"/>
      <c r="F46" s="182"/>
      <c r="G46" s="182"/>
      <c r="H46" s="176"/>
      <c r="I46" s="182"/>
      <c r="J46" s="183"/>
      <c r="K46" s="185"/>
      <c r="L46" s="185"/>
      <c r="M46" s="185"/>
      <c r="N46" s="185"/>
      <c r="O46" s="185"/>
      <c r="P46" s="185"/>
      <c r="Q46" s="176">
        <v>0</v>
      </c>
      <c r="R46" s="176">
        <v>0</v>
      </c>
      <c r="S46" s="185"/>
      <c r="T46" s="185"/>
      <c r="U46" s="176">
        <f t="shared" si="23"/>
        <v>0</v>
      </c>
      <c r="V46" s="223"/>
      <c r="W46" s="101"/>
      <c r="X46" s="100"/>
      <c r="Y46" s="100"/>
      <c r="Z46" s="100"/>
      <c r="AA46" s="100"/>
      <c r="AB46" s="100"/>
      <c r="AC46" s="100"/>
      <c r="AD46" s="100">
        <f t="shared" si="22"/>
        <v>0</v>
      </c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309"/>
      <c r="BA46" s="309"/>
    </row>
    <row r="47" spans="1:53" s="177" customFormat="1">
      <c r="A47" s="186"/>
      <c r="B47" s="179"/>
      <c r="C47" s="180"/>
      <c r="D47" s="180"/>
      <c r="E47" s="182"/>
      <c r="F47" s="182"/>
      <c r="G47" s="182"/>
      <c r="H47" s="176"/>
      <c r="I47" s="182"/>
      <c r="J47" s="183"/>
      <c r="K47" s="185"/>
      <c r="L47" s="185"/>
      <c r="M47" s="185"/>
      <c r="N47" s="185"/>
      <c r="O47" s="185"/>
      <c r="P47" s="185"/>
      <c r="Q47" s="176">
        <v>0</v>
      </c>
      <c r="R47" s="176">
        <v>0</v>
      </c>
      <c r="S47" s="185"/>
      <c r="T47" s="185"/>
      <c r="U47" s="176">
        <f t="shared" si="23"/>
        <v>0</v>
      </c>
      <c r="V47" s="223"/>
      <c r="W47" s="101"/>
      <c r="X47" s="100"/>
      <c r="Y47" s="100"/>
      <c r="Z47" s="100"/>
      <c r="AA47" s="100"/>
      <c r="AB47" s="100"/>
      <c r="AC47" s="100"/>
      <c r="AD47" s="100">
        <f t="shared" si="22"/>
        <v>0</v>
      </c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309"/>
      <c r="BA47" s="309"/>
    </row>
    <row r="48" spans="1:53" s="177" customFormat="1">
      <c r="A48" s="186"/>
      <c r="B48" s="179"/>
      <c r="C48" s="180"/>
      <c r="D48" s="180"/>
      <c r="E48" s="182"/>
      <c r="F48" s="182"/>
      <c r="G48" s="182"/>
      <c r="H48" s="176"/>
      <c r="I48" s="182"/>
      <c r="J48" s="183"/>
      <c r="K48" s="185"/>
      <c r="L48" s="185"/>
      <c r="M48" s="185"/>
      <c r="N48" s="185"/>
      <c r="O48" s="185"/>
      <c r="P48" s="185"/>
      <c r="Q48" s="176">
        <v>0</v>
      </c>
      <c r="R48" s="176">
        <v>0</v>
      </c>
      <c r="S48" s="185"/>
      <c r="T48" s="185"/>
      <c r="U48" s="176">
        <f t="shared" si="23"/>
        <v>0</v>
      </c>
      <c r="V48" s="223"/>
      <c r="W48" s="101"/>
      <c r="X48" s="100"/>
      <c r="Y48" s="100"/>
      <c r="Z48" s="100"/>
      <c r="AA48" s="100"/>
      <c r="AB48" s="100"/>
      <c r="AC48" s="100"/>
      <c r="AD48" s="100">
        <f t="shared" si="22"/>
        <v>0</v>
      </c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309"/>
      <c r="BA48" s="309"/>
    </row>
    <row r="49" spans="1:53" s="177" customFormat="1">
      <c r="A49" s="186"/>
      <c r="B49" s="179"/>
      <c r="C49" s="180"/>
      <c r="D49" s="180"/>
      <c r="E49" s="182"/>
      <c r="F49" s="182"/>
      <c r="G49" s="182"/>
      <c r="H49" s="176"/>
      <c r="I49" s="182"/>
      <c r="J49" s="183"/>
      <c r="K49" s="185"/>
      <c r="L49" s="185"/>
      <c r="M49" s="185"/>
      <c r="N49" s="185"/>
      <c r="O49" s="185"/>
      <c r="P49" s="185"/>
      <c r="Q49" s="176">
        <v>0</v>
      </c>
      <c r="R49" s="176">
        <v>0</v>
      </c>
      <c r="S49" s="185"/>
      <c r="T49" s="185"/>
      <c r="U49" s="176">
        <f t="shared" si="23"/>
        <v>0</v>
      </c>
      <c r="V49" s="223"/>
      <c r="W49" s="101"/>
      <c r="X49" s="100"/>
      <c r="Y49" s="100"/>
      <c r="Z49" s="100"/>
      <c r="AA49" s="100"/>
      <c r="AB49" s="100"/>
      <c r="AC49" s="100"/>
      <c r="AD49" s="100">
        <f t="shared" si="22"/>
        <v>0</v>
      </c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309"/>
      <c r="BA49" s="309"/>
    </row>
    <row r="50" spans="1:53" s="177" customFormat="1">
      <c r="A50" s="186"/>
      <c r="B50" s="179"/>
      <c r="C50" s="180"/>
      <c r="D50" s="180"/>
      <c r="E50" s="182"/>
      <c r="F50" s="182"/>
      <c r="G50" s="182"/>
      <c r="H50" s="176"/>
      <c r="I50" s="182"/>
      <c r="J50" s="183"/>
      <c r="K50" s="185"/>
      <c r="L50" s="185"/>
      <c r="M50" s="185"/>
      <c r="N50" s="185"/>
      <c r="O50" s="185"/>
      <c r="P50" s="185"/>
      <c r="Q50" s="176">
        <v>0</v>
      </c>
      <c r="R50" s="176">
        <v>0</v>
      </c>
      <c r="S50" s="185"/>
      <c r="T50" s="185"/>
      <c r="U50" s="176">
        <f t="shared" si="23"/>
        <v>0</v>
      </c>
      <c r="V50" s="223"/>
      <c r="W50" s="95"/>
      <c r="X50" s="99"/>
      <c r="Y50" s="99"/>
      <c r="Z50" s="99"/>
      <c r="AA50" s="99"/>
      <c r="AB50" s="99"/>
      <c r="AC50" s="99"/>
      <c r="AD50" s="100">
        <f t="shared" si="22"/>
        <v>0</v>
      </c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309"/>
      <c r="BA50" s="309"/>
    </row>
    <row r="51" spans="1:53" s="177" customFormat="1">
      <c r="A51" s="186"/>
      <c r="B51" s="179"/>
      <c r="C51" s="180"/>
      <c r="D51" s="180"/>
      <c r="E51" s="182"/>
      <c r="F51" s="182"/>
      <c r="G51" s="182"/>
      <c r="H51" s="176"/>
      <c r="I51" s="182"/>
      <c r="J51" s="183"/>
      <c r="K51" s="185"/>
      <c r="L51" s="185"/>
      <c r="M51" s="185"/>
      <c r="N51" s="185"/>
      <c r="O51" s="185"/>
      <c r="P51" s="185"/>
      <c r="Q51" s="176">
        <v>0</v>
      </c>
      <c r="R51" s="176">
        <v>0</v>
      </c>
      <c r="S51" s="185"/>
      <c r="T51" s="185"/>
      <c r="U51" s="176">
        <f t="shared" si="23"/>
        <v>0</v>
      </c>
      <c r="V51" s="223"/>
      <c r="W51" s="101"/>
      <c r="X51" s="100"/>
      <c r="Y51" s="100"/>
      <c r="Z51" s="100"/>
      <c r="AA51" s="100"/>
      <c r="AB51" s="100"/>
      <c r="AC51" s="100"/>
      <c r="AD51" s="100">
        <f t="shared" si="22"/>
        <v>0</v>
      </c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309"/>
      <c r="BA51" s="309"/>
    </row>
    <row r="52" spans="1:53" s="177" customFormat="1">
      <c r="A52" s="186"/>
      <c r="B52" s="179"/>
      <c r="C52" s="180"/>
      <c r="D52" s="180"/>
      <c r="E52" s="182"/>
      <c r="F52" s="182"/>
      <c r="G52" s="182"/>
      <c r="H52" s="176"/>
      <c r="I52" s="182"/>
      <c r="J52" s="183"/>
      <c r="K52" s="185"/>
      <c r="L52" s="185"/>
      <c r="M52" s="185"/>
      <c r="N52" s="185"/>
      <c r="O52" s="185"/>
      <c r="P52" s="185"/>
      <c r="Q52" s="176">
        <v>0</v>
      </c>
      <c r="R52" s="176">
        <v>0</v>
      </c>
      <c r="S52" s="185"/>
      <c r="T52" s="185"/>
      <c r="U52" s="176">
        <f t="shared" si="23"/>
        <v>0</v>
      </c>
      <c r="V52" s="223"/>
      <c r="W52" s="101"/>
      <c r="X52" s="100"/>
      <c r="Y52" s="100"/>
      <c r="Z52" s="100"/>
      <c r="AA52" s="100"/>
      <c r="AB52" s="100"/>
      <c r="AC52" s="100"/>
      <c r="AD52" s="100">
        <f t="shared" si="22"/>
        <v>0</v>
      </c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309"/>
      <c r="BA52" s="309"/>
    </row>
    <row r="53" spans="1:53" s="177" customFormat="1">
      <c r="A53" s="186"/>
      <c r="B53" s="179"/>
      <c r="C53" s="180"/>
      <c r="D53" s="180"/>
      <c r="E53" s="182"/>
      <c r="F53" s="182"/>
      <c r="G53" s="182"/>
      <c r="H53" s="176"/>
      <c r="I53" s="182"/>
      <c r="J53" s="183"/>
      <c r="K53" s="185"/>
      <c r="L53" s="185"/>
      <c r="M53" s="185"/>
      <c r="N53" s="185"/>
      <c r="O53" s="185"/>
      <c r="P53" s="185"/>
      <c r="Q53" s="176">
        <v>0</v>
      </c>
      <c r="R53" s="176">
        <v>0</v>
      </c>
      <c r="S53" s="185"/>
      <c r="T53" s="185"/>
      <c r="U53" s="176">
        <f t="shared" si="23"/>
        <v>0</v>
      </c>
      <c r="V53" s="223"/>
      <c r="W53" s="101"/>
      <c r="X53" s="100"/>
      <c r="Y53" s="100"/>
      <c r="Z53" s="100"/>
      <c r="AA53" s="100"/>
      <c r="AB53" s="100"/>
      <c r="AC53" s="100"/>
      <c r="AD53" s="100">
        <f t="shared" si="22"/>
        <v>0</v>
      </c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309"/>
      <c r="BA53" s="309"/>
    </row>
    <row r="54" spans="1:53" s="177" customFormat="1">
      <c r="A54" s="186"/>
      <c r="B54" s="179"/>
      <c r="C54" s="180"/>
      <c r="D54" s="180"/>
      <c r="E54" s="182"/>
      <c r="F54" s="182"/>
      <c r="G54" s="182"/>
      <c r="H54" s="176"/>
      <c r="I54" s="182"/>
      <c r="J54" s="183"/>
      <c r="K54" s="185"/>
      <c r="L54" s="185"/>
      <c r="M54" s="185"/>
      <c r="N54" s="185"/>
      <c r="O54" s="185"/>
      <c r="P54" s="185"/>
      <c r="Q54" s="176">
        <v>0</v>
      </c>
      <c r="R54" s="176">
        <v>0</v>
      </c>
      <c r="S54" s="185"/>
      <c r="T54" s="185"/>
      <c r="U54" s="176">
        <f t="shared" si="23"/>
        <v>0</v>
      </c>
      <c r="V54" s="223"/>
      <c r="W54" s="101"/>
      <c r="X54" s="100"/>
      <c r="Y54" s="100"/>
      <c r="Z54" s="100"/>
      <c r="AA54" s="100"/>
      <c r="AB54" s="100"/>
      <c r="AC54" s="100"/>
      <c r="AD54" s="100">
        <f t="shared" si="22"/>
        <v>0</v>
      </c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309"/>
      <c r="BA54" s="309"/>
    </row>
    <row r="55" spans="1:53" s="177" customFormat="1">
      <c r="A55" s="186"/>
      <c r="B55" s="179"/>
      <c r="C55" s="180"/>
      <c r="D55" s="180"/>
      <c r="E55" s="182"/>
      <c r="F55" s="182"/>
      <c r="G55" s="182"/>
      <c r="H55" s="176"/>
      <c r="I55" s="182"/>
      <c r="J55" s="183"/>
      <c r="K55" s="185"/>
      <c r="L55" s="185"/>
      <c r="M55" s="185"/>
      <c r="N55" s="185"/>
      <c r="O55" s="185"/>
      <c r="P55" s="185"/>
      <c r="Q55" s="176">
        <v>0</v>
      </c>
      <c r="R55" s="176">
        <v>0</v>
      </c>
      <c r="S55" s="185"/>
      <c r="T55" s="185"/>
      <c r="U55" s="176">
        <f t="shared" si="23"/>
        <v>0</v>
      </c>
      <c r="V55" s="223"/>
      <c r="W55" s="101"/>
      <c r="X55" s="100"/>
      <c r="Y55" s="100"/>
      <c r="Z55" s="100"/>
      <c r="AA55" s="100"/>
      <c r="AB55" s="100"/>
      <c r="AC55" s="100"/>
      <c r="AD55" s="100">
        <f t="shared" si="22"/>
        <v>0</v>
      </c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309"/>
      <c r="BA55" s="309"/>
    </row>
    <row r="56" spans="1:53" s="177" customFormat="1">
      <c r="A56" s="186"/>
      <c r="B56" s="179"/>
      <c r="C56" s="180"/>
      <c r="D56" s="180"/>
      <c r="E56" s="182"/>
      <c r="F56" s="182"/>
      <c r="G56" s="182"/>
      <c r="H56" s="176"/>
      <c r="I56" s="182"/>
      <c r="J56" s="183"/>
      <c r="K56" s="185"/>
      <c r="L56" s="185"/>
      <c r="M56" s="185"/>
      <c r="N56" s="185"/>
      <c r="O56" s="185"/>
      <c r="P56" s="185"/>
      <c r="Q56" s="176">
        <v>0</v>
      </c>
      <c r="R56" s="176">
        <v>0</v>
      </c>
      <c r="S56" s="185"/>
      <c r="T56" s="185"/>
      <c r="U56" s="176">
        <f t="shared" si="23"/>
        <v>0</v>
      </c>
      <c r="V56" s="223"/>
      <c r="W56" s="101"/>
      <c r="X56" s="100"/>
      <c r="Y56" s="100"/>
      <c r="Z56" s="100"/>
      <c r="AA56" s="100"/>
      <c r="AB56" s="100"/>
      <c r="AC56" s="100"/>
      <c r="AD56" s="100">
        <f t="shared" si="22"/>
        <v>0</v>
      </c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309"/>
      <c r="BA56" s="309"/>
    </row>
    <row r="57" spans="1:53" s="177" customFormat="1">
      <c r="A57" s="186"/>
      <c r="B57" s="179"/>
      <c r="C57" s="180"/>
      <c r="D57" s="180"/>
      <c r="E57" s="182"/>
      <c r="F57" s="182"/>
      <c r="G57" s="182"/>
      <c r="H57" s="176"/>
      <c r="I57" s="182"/>
      <c r="J57" s="183"/>
      <c r="K57" s="185"/>
      <c r="L57" s="185"/>
      <c r="M57" s="185"/>
      <c r="N57" s="185"/>
      <c r="O57" s="185"/>
      <c r="P57" s="185"/>
      <c r="Q57" s="176">
        <v>0</v>
      </c>
      <c r="R57" s="176">
        <v>0</v>
      </c>
      <c r="S57" s="185"/>
      <c r="T57" s="185"/>
      <c r="U57" s="176">
        <f t="shared" si="23"/>
        <v>0</v>
      </c>
      <c r="V57" s="223"/>
      <c r="W57" s="110"/>
      <c r="X57" s="108"/>
      <c r="Y57" s="108"/>
      <c r="Z57" s="108"/>
      <c r="AA57" s="108"/>
      <c r="AB57" s="108"/>
      <c r="AC57" s="112"/>
      <c r="AD57" s="100">
        <f t="shared" si="22"/>
        <v>0</v>
      </c>
      <c r="AE57" s="112"/>
      <c r="AF57" s="112"/>
      <c r="AG57" s="112"/>
      <c r="AH57" s="112"/>
      <c r="AI57" s="112"/>
      <c r="AJ57" s="112"/>
      <c r="AK57" s="112"/>
      <c r="AL57" s="112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309"/>
      <c r="BA57" s="309"/>
    </row>
    <row r="58" spans="1:53" s="177" customFormat="1">
      <c r="A58" s="186"/>
      <c r="B58" s="179"/>
      <c r="C58" s="180"/>
      <c r="D58" s="180"/>
      <c r="E58" s="182"/>
      <c r="F58" s="182"/>
      <c r="G58" s="182"/>
      <c r="H58" s="176"/>
      <c r="I58" s="182"/>
      <c r="J58" s="183"/>
      <c r="K58" s="185"/>
      <c r="L58" s="185"/>
      <c r="M58" s="185"/>
      <c r="N58" s="185"/>
      <c r="O58" s="185"/>
      <c r="P58" s="185"/>
      <c r="Q58" s="176">
        <v>0</v>
      </c>
      <c r="R58" s="176">
        <v>0</v>
      </c>
      <c r="S58" s="185"/>
      <c r="T58" s="185"/>
      <c r="U58" s="176">
        <f t="shared" si="23"/>
        <v>0</v>
      </c>
      <c r="V58" s="223"/>
      <c r="W58" s="101"/>
      <c r="X58" s="100"/>
      <c r="Y58" s="100"/>
      <c r="Z58" s="100"/>
      <c r="AA58" s="100"/>
      <c r="AB58" s="100"/>
      <c r="AC58" s="100"/>
      <c r="AD58" s="100">
        <f t="shared" si="22"/>
        <v>0</v>
      </c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309"/>
      <c r="BA58" s="309"/>
    </row>
    <row r="59" spans="1:53" s="177" customFormat="1">
      <c r="A59" s="186"/>
      <c r="B59" s="179"/>
      <c r="C59" s="180"/>
      <c r="D59" s="180"/>
      <c r="E59" s="182"/>
      <c r="F59" s="182"/>
      <c r="G59" s="182"/>
      <c r="H59" s="176"/>
      <c r="I59" s="182"/>
      <c r="J59" s="183"/>
      <c r="K59" s="185"/>
      <c r="L59" s="185"/>
      <c r="M59" s="185"/>
      <c r="N59" s="185"/>
      <c r="O59" s="185"/>
      <c r="P59" s="185"/>
      <c r="Q59" s="176">
        <v>0</v>
      </c>
      <c r="R59" s="176">
        <v>0</v>
      </c>
      <c r="S59" s="185"/>
      <c r="T59" s="185"/>
      <c r="U59" s="176">
        <f t="shared" si="23"/>
        <v>0</v>
      </c>
      <c r="V59" s="223"/>
      <c r="W59" s="101"/>
      <c r="X59" s="100"/>
      <c r="Y59" s="100"/>
      <c r="Z59" s="100"/>
      <c r="AA59" s="100"/>
      <c r="AB59" s="100"/>
      <c r="AC59" s="100"/>
      <c r="AD59" s="100">
        <f t="shared" si="22"/>
        <v>0</v>
      </c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309"/>
      <c r="BA59" s="309"/>
    </row>
    <row r="60" spans="1:53" s="177" customFormat="1">
      <c r="A60" s="186"/>
      <c r="B60" s="179"/>
      <c r="C60" s="180"/>
      <c r="D60" s="180"/>
      <c r="E60" s="182"/>
      <c r="F60" s="182"/>
      <c r="G60" s="182"/>
      <c r="H60" s="176"/>
      <c r="I60" s="182"/>
      <c r="J60" s="183"/>
      <c r="K60" s="185"/>
      <c r="L60" s="185"/>
      <c r="M60" s="185"/>
      <c r="N60" s="185"/>
      <c r="O60" s="185"/>
      <c r="P60" s="185"/>
      <c r="Q60" s="176">
        <v>0</v>
      </c>
      <c r="R60" s="176">
        <v>0</v>
      </c>
      <c r="S60" s="185"/>
      <c r="T60" s="185"/>
      <c r="U60" s="176">
        <f t="shared" ref="U60:U91" si="24">SUM(E60:T60)</f>
        <v>0</v>
      </c>
      <c r="V60" s="223"/>
      <c r="W60" s="101"/>
      <c r="X60" s="100"/>
      <c r="Y60" s="100"/>
      <c r="Z60" s="100"/>
      <c r="AA60" s="100"/>
      <c r="AB60" s="100"/>
      <c r="AC60" s="100"/>
      <c r="AD60" s="100">
        <f t="shared" si="22"/>
        <v>0</v>
      </c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309"/>
      <c r="BA60" s="309"/>
    </row>
    <row r="61" spans="1:53" s="177" customFormat="1">
      <c r="A61" s="186"/>
      <c r="B61" s="179"/>
      <c r="C61" s="180"/>
      <c r="D61" s="180"/>
      <c r="E61" s="182"/>
      <c r="F61" s="182"/>
      <c r="G61" s="182"/>
      <c r="H61" s="176"/>
      <c r="I61" s="182"/>
      <c r="J61" s="183"/>
      <c r="K61" s="185"/>
      <c r="L61" s="185"/>
      <c r="M61" s="185"/>
      <c r="N61" s="185"/>
      <c r="O61" s="185"/>
      <c r="P61" s="185"/>
      <c r="Q61" s="176">
        <v>0</v>
      </c>
      <c r="R61" s="176">
        <v>0</v>
      </c>
      <c r="S61" s="185"/>
      <c r="T61" s="185"/>
      <c r="U61" s="176">
        <f t="shared" si="24"/>
        <v>0</v>
      </c>
      <c r="V61" s="223"/>
      <c r="W61" s="101"/>
      <c r="X61" s="100"/>
      <c r="Y61" s="100"/>
      <c r="Z61" s="100"/>
      <c r="AA61" s="100"/>
      <c r="AB61" s="100"/>
      <c r="AC61" s="100"/>
      <c r="AD61" s="100">
        <f t="shared" si="22"/>
        <v>0</v>
      </c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309"/>
      <c r="BA61" s="309"/>
    </row>
    <row r="62" spans="1:53" s="177" customFormat="1">
      <c r="A62" s="186"/>
      <c r="B62" s="179"/>
      <c r="C62" s="180"/>
      <c r="D62" s="180"/>
      <c r="E62" s="182"/>
      <c r="F62" s="182"/>
      <c r="G62" s="182"/>
      <c r="H62" s="176"/>
      <c r="I62" s="182"/>
      <c r="J62" s="183"/>
      <c r="K62" s="185"/>
      <c r="L62" s="185"/>
      <c r="M62" s="185"/>
      <c r="N62" s="185"/>
      <c r="O62" s="185"/>
      <c r="P62" s="185"/>
      <c r="Q62" s="176">
        <v>0</v>
      </c>
      <c r="R62" s="176">
        <v>0</v>
      </c>
      <c r="S62" s="185"/>
      <c r="T62" s="185"/>
      <c r="U62" s="176">
        <f t="shared" si="24"/>
        <v>0</v>
      </c>
      <c r="V62" s="223"/>
      <c r="W62" s="101"/>
      <c r="X62" s="100"/>
      <c r="Y62" s="100"/>
      <c r="Z62" s="100"/>
      <c r="AA62" s="100"/>
      <c r="AB62" s="100"/>
      <c r="AC62" s="100"/>
      <c r="AD62" s="100">
        <f t="shared" si="22"/>
        <v>0</v>
      </c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309"/>
      <c r="BA62" s="309"/>
    </row>
    <row r="63" spans="1:53" s="177" customFormat="1">
      <c r="A63" s="186"/>
      <c r="B63" s="179"/>
      <c r="C63" s="180"/>
      <c r="D63" s="180"/>
      <c r="E63" s="182"/>
      <c r="F63" s="182"/>
      <c r="G63" s="182"/>
      <c r="H63" s="176"/>
      <c r="I63" s="182"/>
      <c r="J63" s="183"/>
      <c r="K63" s="185"/>
      <c r="L63" s="185"/>
      <c r="M63" s="185"/>
      <c r="N63" s="185"/>
      <c r="O63" s="185"/>
      <c r="P63" s="185"/>
      <c r="Q63" s="176">
        <v>0</v>
      </c>
      <c r="R63" s="176">
        <v>0</v>
      </c>
      <c r="S63" s="185"/>
      <c r="T63" s="185"/>
      <c r="U63" s="176">
        <f t="shared" si="24"/>
        <v>0</v>
      </c>
      <c r="V63" s="223"/>
      <c r="W63" s="101"/>
      <c r="X63" s="100"/>
      <c r="Y63" s="100"/>
      <c r="Z63" s="100"/>
      <c r="AA63" s="100"/>
      <c r="AB63" s="100"/>
      <c r="AC63" s="100"/>
      <c r="AD63" s="100">
        <f t="shared" si="22"/>
        <v>0</v>
      </c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309"/>
      <c r="BA63" s="309"/>
    </row>
    <row r="64" spans="1:53" s="177" customFormat="1">
      <c r="A64" s="186"/>
      <c r="B64" s="179"/>
      <c r="C64" s="180"/>
      <c r="D64" s="180"/>
      <c r="E64" s="182"/>
      <c r="F64" s="182"/>
      <c r="G64" s="182"/>
      <c r="H64" s="176"/>
      <c r="I64" s="182"/>
      <c r="J64" s="183"/>
      <c r="K64" s="185"/>
      <c r="L64" s="185"/>
      <c r="M64" s="185"/>
      <c r="N64" s="185"/>
      <c r="O64" s="185"/>
      <c r="P64" s="185"/>
      <c r="Q64" s="176">
        <v>0</v>
      </c>
      <c r="R64" s="176">
        <v>0</v>
      </c>
      <c r="S64" s="185"/>
      <c r="T64" s="185"/>
      <c r="U64" s="176">
        <f t="shared" si="24"/>
        <v>0</v>
      </c>
      <c r="V64" s="223"/>
      <c r="W64" s="101"/>
      <c r="X64" s="100"/>
      <c r="Y64" s="100"/>
      <c r="Z64" s="100"/>
      <c r="AA64" s="100"/>
      <c r="AB64" s="100"/>
      <c r="AC64" s="100"/>
      <c r="AD64" s="100">
        <f t="shared" si="22"/>
        <v>0</v>
      </c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309"/>
      <c r="BA64" s="309"/>
    </row>
    <row r="65" spans="1:53" s="177" customFormat="1">
      <c r="A65" s="186"/>
      <c r="B65" s="179"/>
      <c r="C65" s="180"/>
      <c r="D65" s="180"/>
      <c r="E65" s="182"/>
      <c r="F65" s="182"/>
      <c r="G65" s="182"/>
      <c r="H65" s="176"/>
      <c r="I65" s="182"/>
      <c r="J65" s="183"/>
      <c r="K65" s="185"/>
      <c r="L65" s="185"/>
      <c r="M65" s="185"/>
      <c r="N65" s="185"/>
      <c r="O65" s="185"/>
      <c r="P65" s="185"/>
      <c r="Q65" s="176">
        <v>0</v>
      </c>
      <c r="R65" s="176">
        <v>0</v>
      </c>
      <c r="S65" s="185"/>
      <c r="T65" s="185"/>
      <c r="U65" s="176">
        <f t="shared" si="24"/>
        <v>0</v>
      </c>
      <c r="V65" s="223"/>
      <c r="W65" s="101"/>
      <c r="X65" s="100"/>
      <c r="Y65" s="100"/>
      <c r="Z65" s="100"/>
      <c r="AA65" s="100"/>
      <c r="AB65" s="100"/>
      <c r="AC65" s="100"/>
      <c r="AD65" s="100">
        <f t="shared" si="22"/>
        <v>0</v>
      </c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309"/>
      <c r="BA65" s="309"/>
    </row>
    <row r="66" spans="1:53" s="177" customFormat="1">
      <c r="A66" s="186"/>
      <c r="B66" s="179"/>
      <c r="C66" s="180"/>
      <c r="D66" s="180"/>
      <c r="E66" s="182"/>
      <c r="F66" s="182"/>
      <c r="G66" s="182"/>
      <c r="H66" s="176"/>
      <c r="I66" s="182"/>
      <c r="J66" s="183"/>
      <c r="K66" s="185"/>
      <c r="L66" s="185"/>
      <c r="M66" s="185"/>
      <c r="N66" s="185"/>
      <c r="O66" s="185"/>
      <c r="P66" s="185"/>
      <c r="Q66" s="176">
        <v>0</v>
      </c>
      <c r="R66" s="176">
        <v>0</v>
      </c>
      <c r="S66" s="185"/>
      <c r="T66" s="185"/>
      <c r="U66" s="176">
        <f t="shared" si="24"/>
        <v>0</v>
      </c>
      <c r="V66" s="223"/>
      <c r="W66" s="101"/>
      <c r="X66" s="100"/>
      <c r="Y66" s="100"/>
      <c r="Z66" s="100"/>
      <c r="AA66" s="100"/>
      <c r="AB66" s="100"/>
      <c r="AC66" s="100"/>
      <c r="AD66" s="100">
        <f t="shared" si="22"/>
        <v>0</v>
      </c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309"/>
      <c r="BA66" s="309"/>
    </row>
    <row r="67" spans="1:53" s="177" customFormat="1">
      <c r="A67" s="186"/>
      <c r="B67" s="179"/>
      <c r="C67" s="180"/>
      <c r="D67" s="180"/>
      <c r="E67" s="182"/>
      <c r="F67" s="182"/>
      <c r="G67" s="182"/>
      <c r="H67" s="176"/>
      <c r="I67" s="182"/>
      <c r="J67" s="183"/>
      <c r="K67" s="185"/>
      <c r="L67" s="185"/>
      <c r="M67" s="185"/>
      <c r="N67" s="185"/>
      <c r="O67" s="185"/>
      <c r="P67" s="185"/>
      <c r="Q67" s="176">
        <v>0</v>
      </c>
      <c r="R67" s="176">
        <v>0</v>
      </c>
      <c r="S67" s="185"/>
      <c r="T67" s="185"/>
      <c r="U67" s="176">
        <f t="shared" si="24"/>
        <v>0</v>
      </c>
      <c r="V67" s="223"/>
      <c r="W67" s="101"/>
      <c r="X67" s="100"/>
      <c r="Y67" s="100"/>
      <c r="Z67" s="100"/>
      <c r="AA67" s="100"/>
      <c r="AB67" s="100"/>
      <c r="AC67" s="100"/>
      <c r="AD67" s="100">
        <f t="shared" si="22"/>
        <v>0</v>
      </c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309"/>
      <c r="BA67" s="309"/>
    </row>
    <row r="68" spans="1:53" s="177" customFormat="1">
      <c r="A68" s="186"/>
      <c r="B68" s="179"/>
      <c r="C68" s="180"/>
      <c r="D68" s="180"/>
      <c r="E68" s="182"/>
      <c r="F68" s="182"/>
      <c r="G68" s="182"/>
      <c r="H68" s="176"/>
      <c r="I68" s="182"/>
      <c r="J68" s="183"/>
      <c r="K68" s="185"/>
      <c r="L68" s="185"/>
      <c r="M68" s="185"/>
      <c r="N68" s="185"/>
      <c r="O68" s="185"/>
      <c r="P68" s="185"/>
      <c r="Q68" s="176">
        <v>0</v>
      </c>
      <c r="R68" s="176">
        <v>0</v>
      </c>
      <c r="S68" s="185"/>
      <c r="T68" s="185"/>
      <c r="U68" s="176">
        <f t="shared" si="24"/>
        <v>0</v>
      </c>
      <c r="V68" s="223"/>
      <c r="W68" s="101"/>
      <c r="X68" s="100"/>
      <c r="Y68" s="100"/>
      <c r="Z68" s="100"/>
      <c r="AA68" s="100"/>
      <c r="AB68" s="100"/>
      <c r="AC68" s="100"/>
      <c r="AD68" s="100">
        <f t="shared" si="22"/>
        <v>0</v>
      </c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309"/>
      <c r="BA68" s="309"/>
    </row>
    <row r="69" spans="1:53" s="177" customFormat="1">
      <c r="A69" s="186"/>
      <c r="B69" s="179"/>
      <c r="C69" s="180"/>
      <c r="D69" s="180"/>
      <c r="E69" s="182"/>
      <c r="F69" s="182"/>
      <c r="G69" s="182"/>
      <c r="H69" s="176"/>
      <c r="I69" s="182"/>
      <c r="J69" s="183"/>
      <c r="K69" s="185"/>
      <c r="L69" s="185"/>
      <c r="M69" s="185"/>
      <c r="N69" s="185"/>
      <c r="O69" s="185"/>
      <c r="P69" s="185"/>
      <c r="Q69" s="176">
        <v>0</v>
      </c>
      <c r="R69" s="176">
        <v>0</v>
      </c>
      <c r="S69" s="185"/>
      <c r="T69" s="185"/>
      <c r="U69" s="176">
        <f t="shared" si="24"/>
        <v>0</v>
      </c>
      <c r="V69" s="223"/>
      <c r="W69" s="101"/>
      <c r="X69" s="100"/>
      <c r="Y69" s="100"/>
      <c r="Z69" s="100"/>
      <c r="AA69" s="100"/>
      <c r="AB69" s="100"/>
      <c r="AC69" s="100"/>
      <c r="AD69" s="100">
        <f t="shared" si="22"/>
        <v>0</v>
      </c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309"/>
      <c r="BA69" s="309"/>
    </row>
    <row r="70" spans="1:53" s="177" customFormat="1">
      <c r="A70" s="186"/>
      <c r="B70" s="179"/>
      <c r="C70" s="180"/>
      <c r="D70" s="180"/>
      <c r="E70" s="182"/>
      <c r="F70" s="182"/>
      <c r="G70" s="182"/>
      <c r="H70" s="176"/>
      <c r="I70" s="182"/>
      <c r="J70" s="183"/>
      <c r="K70" s="185"/>
      <c r="L70" s="185"/>
      <c r="M70" s="185"/>
      <c r="N70" s="185"/>
      <c r="O70" s="185"/>
      <c r="P70" s="185"/>
      <c r="Q70" s="176">
        <v>0</v>
      </c>
      <c r="R70" s="176">
        <v>0</v>
      </c>
      <c r="S70" s="185"/>
      <c r="T70" s="185"/>
      <c r="U70" s="176">
        <f t="shared" si="24"/>
        <v>0</v>
      </c>
      <c r="V70" s="223"/>
      <c r="W70" s="101"/>
      <c r="X70" s="100"/>
      <c r="Y70" s="100"/>
      <c r="Z70" s="100"/>
      <c r="AA70" s="100"/>
      <c r="AB70" s="100"/>
      <c r="AC70" s="100"/>
      <c r="AD70" s="100">
        <f t="shared" si="22"/>
        <v>0</v>
      </c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309"/>
      <c r="BA70" s="309"/>
    </row>
    <row r="71" spans="1:53" s="177" customFormat="1">
      <c r="A71" s="186"/>
      <c r="B71" s="179"/>
      <c r="C71" s="180"/>
      <c r="D71" s="180"/>
      <c r="E71" s="182"/>
      <c r="F71" s="182"/>
      <c r="G71" s="182"/>
      <c r="H71" s="176"/>
      <c r="I71" s="182"/>
      <c r="J71" s="183"/>
      <c r="K71" s="185"/>
      <c r="L71" s="185"/>
      <c r="M71" s="185"/>
      <c r="N71" s="185"/>
      <c r="O71" s="185"/>
      <c r="P71" s="185"/>
      <c r="Q71" s="176">
        <v>0</v>
      </c>
      <c r="R71" s="176">
        <v>0</v>
      </c>
      <c r="S71" s="185"/>
      <c r="T71" s="185"/>
      <c r="U71" s="176">
        <f t="shared" si="24"/>
        <v>0</v>
      </c>
      <c r="V71" s="223"/>
      <c r="W71" s="101"/>
      <c r="X71" s="100"/>
      <c r="Y71" s="100"/>
      <c r="Z71" s="100"/>
      <c r="AA71" s="100"/>
      <c r="AB71" s="100"/>
      <c r="AC71" s="100"/>
      <c r="AD71" s="100">
        <f t="shared" si="22"/>
        <v>0</v>
      </c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309"/>
      <c r="BA71" s="309"/>
    </row>
    <row r="72" spans="1:53" s="177" customFormat="1">
      <c r="A72" s="186"/>
      <c r="B72" s="179"/>
      <c r="C72" s="180"/>
      <c r="D72" s="180"/>
      <c r="E72" s="182"/>
      <c r="F72" s="182"/>
      <c r="G72" s="182"/>
      <c r="H72" s="176"/>
      <c r="I72" s="182"/>
      <c r="J72" s="183"/>
      <c r="K72" s="185"/>
      <c r="L72" s="185"/>
      <c r="M72" s="185"/>
      <c r="N72" s="185"/>
      <c r="O72" s="185"/>
      <c r="P72" s="185"/>
      <c r="Q72" s="176">
        <v>0</v>
      </c>
      <c r="R72" s="176">
        <v>0</v>
      </c>
      <c r="S72" s="185"/>
      <c r="T72" s="185"/>
      <c r="U72" s="176">
        <f t="shared" si="24"/>
        <v>0</v>
      </c>
      <c r="V72" s="223"/>
      <c r="W72" s="101"/>
      <c r="X72" s="100"/>
      <c r="Y72" s="100"/>
      <c r="Z72" s="100"/>
      <c r="AA72" s="100"/>
      <c r="AB72" s="100"/>
      <c r="AC72" s="100"/>
      <c r="AD72" s="100">
        <f t="shared" si="22"/>
        <v>0</v>
      </c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309"/>
      <c r="BA72" s="309"/>
    </row>
    <row r="73" spans="1:53" s="177" customFormat="1">
      <c r="A73" s="186"/>
      <c r="B73" s="179"/>
      <c r="C73" s="180"/>
      <c r="D73" s="180"/>
      <c r="E73" s="182"/>
      <c r="F73" s="182"/>
      <c r="G73" s="182"/>
      <c r="H73" s="176"/>
      <c r="I73" s="182"/>
      <c r="J73" s="183"/>
      <c r="K73" s="185"/>
      <c r="L73" s="185"/>
      <c r="M73" s="185"/>
      <c r="N73" s="185"/>
      <c r="O73" s="185"/>
      <c r="P73" s="185"/>
      <c r="Q73" s="176">
        <v>0</v>
      </c>
      <c r="R73" s="176">
        <v>0</v>
      </c>
      <c r="S73" s="185"/>
      <c r="T73" s="185"/>
      <c r="U73" s="176">
        <f t="shared" si="24"/>
        <v>0</v>
      </c>
      <c r="V73" s="223"/>
      <c r="W73" s="101"/>
      <c r="X73" s="100"/>
      <c r="Y73" s="100"/>
      <c r="Z73" s="100"/>
      <c r="AA73" s="100"/>
      <c r="AB73" s="100"/>
      <c r="AC73" s="100"/>
      <c r="AD73" s="100">
        <f t="shared" si="22"/>
        <v>0</v>
      </c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309"/>
      <c r="BA73" s="309"/>
    </row>
    <row r="74" spans="1:53" s="177" customFormat="1">
      <c r="A74" s="186"/>
      <c r="B74" s="179"/>
      <c r="C74" s="180"/>
      <c r="D74" s="180"/>
      <c r="E74" s="182"/>
      <c r="F74" s="182"/>
      <c r="G74" s="182"/>
      <c r="H74" s="176"/>
      <c r="I74" s="182"/>
      <c r="J74" s="183"/>
      <c r="K74" s="185"/>
      <c r="L74" s="185"/>
      <c r="M74" s="185"/>
      <c r="N74" s="185"/>
      <c r="O74" s="185"/>
      <c r="P74" s="185"/>
      <c r="Q74" s="176">
        <v>0</v>
      </c>
      <c r="R74" s="176">
        <v>0</v>
      </c>
      <c r="S74" s="185"/>
      <c r="T74" s="185"/>
      <c r="U74" s="176">
        <f t="shared" si="24"/>
        <v>0</v>
      </c>
      <c r="V74" s="223"/>
      <c r="W74" s="101"/>
      <c r="X74" s="100"/>
      <c r="Y74" s="100"/>
      <c r="Z74" s="100"/>
      <c r="AA74" s="100"/>
      <c r="AB74" s="100"/>
      <c r="AC74" s="100"/>
      <c r="AD74" s="100">
        <f t="shared" si="22"/>
        <v>0</v>
      </c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309"/>
      <c r="BA74" s="309"/>
    </row>
    <row r="75" spans="1:53" s="177" customFormat="1">
      <c r="A75" s="186"/>
      <c r="B75" s="179"/>
      <c r="C75" s="180"/>
      <c r="D75" s="180"/>
      <c r="E75" s="182"/>
      <c r="F75" s="182"/>
      <c r="G75" s="182"/>
      <c r="H75" s="176"/>
      <c r="I75" s="182"/>
      <c r="J75" s="183"/>
      <c r="K75" s="185"/>
      <c r="L75" s="185"/>
      <c r="M75" s="185"/>
      <c r="N75" s="185"/>
      <c r="O75" s="185"/>
      <c r="P75" s="185"/>
      <c r="Q75" s="176">
        <v>0</v>
      </c>
      <c r="R75" s="176">
        <v>0</v>
      </c>
      <c r="S75" s="185"/>
      <c r="T75" s="185"/>
      <c r="U75" s="176">
        <f t="shared" si="24"/>
        <v>0</v>
      </c>
      <c r="V75" s="223"/>
      <c r="W75" s="101"/>
      <c r="X75" s="114"/>
      <c r="Y75" s="100"/>
      <c r="Z75" s="100"/>
      <c r="AA75" s="100"/>
      <c r="AB75" s="100"/>
      <c r="AC75" s="100"/>
      <c r="AD75" s="100">
        <f t="shared" si="22"/>
        <v>0</v>
      </c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309"/>
      <c r="BA75" s="309"/>
    </row>
    <row r="76" spans="1:53" s="177" customFormat="1">
      <c r="A76" s="186"/>
      <c r="B76" s="179"/>
      <c r="C76" s="180"/>
      <c r="D76" s="180"/>
      <c r="E76" s="182"/>
      <c r="F76" s="182"/>
      <c r="G76" s="182"/>
      <c r="H76" s="176"/>
      <c r="I76" s="182"/>
      <c r="J76" s="183"/>
      <c r="K76" s="185"/>
      <c r="L76" s="185"/>
      <c r="M76" s="185"/>
      <c r="N76" s="185"/>
      <c r="O76" s="185"/>
      <c r="P76" s="185"/>
      <c r="Q76" s="176">
        <v>0</v>
      </c>
      <c r="R76" s="176">
        <v>0</v>
      </c>
      <c r="S76" s="185"/>
      <c r="T76" s="185"/>
      <c r="U76" s="176">
        <f t="shared" si="24"/>
        <v>0</v>
      </c>
      <c r="V76" s="223"/>
      <c r="W76" s="101"/>
      <c r="X76" s="100"/>
      <c r="Y76" s="100"/>
      <c r="Z76" s="100"/>
      <c r="AA76" s="100"/>
      <c r="AB76" s="100"/>
      <c r="AC76" s="100"/>
      <c r="AD76" s="100">
        <f t="shared" si="22"/>
        <v>0</v>
      </c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309"/>
      <c r="BA76" s="309"/>
    </row>
    <row r="77" spans="1:53" s="177" customFormat="1">
      <c r="A77" s="186"/>
      <c r="B77" s="179"/>
      <c r="C77" s="180"/>
      <c r="D77" s="180"/>
      <c r="E77" s="182"/>
      <c r="F77" s="182"/>
      <c r="G77" s="182"/>
      <c r="H77" s="176"/>
      <c r="I77" s="182"/>
      <c r="J77" s="183"/>
      <c r="K77" s="185"/>
      <c r="L77" s="185"/>
      <c r="M77" s="185"/>
      <c r="N77" s="185"/>
      <c r="O77" s="185"/>
      <c r="P77" s="185"/>
      <c r="Q77" s="176">
        <v>0</v>
      </c>
      <c r="R77" s="176">
        <v>0</v>
      </c>
      <c r="S77" s="185"/>
      <c r="T77" s="185"/>
      <c r="U77" s="176">
        <f t="shared" si="24"/>
        <v>0</v>
      </c>
      <c r="V77" s="223"/>
      <c r="W77" s="101"/>
      <c r="X77" s="114"/>
      <c r="Y77" s="100"/>
      <c r="Z77" s="100"/>
      <c r="AA77" s="100"/>
      <c r="AB77" s="100"/>
      <c r="AC77" s="100"/>
      <c r="AD77" s="100">
        <f t="shared" si="22"/>
        <v>0</v>
      </c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309"/>
      <c r="BA77" s="309"/>
    </row>
    <row r="78" spans="1:53" s="177" customFormat="1">
      <c r="A78" s="186"/>
      <c r="B78" s="179"/>
      <c r="C78" s="180"/>
      <c r="D78" s="180"/>
      <c r="E78" s="182"/>
      <c r="F78" s="182"/>
      <c r="G78" s="182"/>
      <c r="H78" s="176"/>
      <c r="I78" s="182"/>
      <c r="J78" s="183"/>
      <c r="K78" s="185"/>
      <c r="L78" s="185"/>
      <c r="M78" s="185"/>
      <c r="N78" s="185"/>
      <c r="O78" s="185"/>
      <c r="P78" s="185"/>
      <c r="Q78" s="176">
        <v>0</v>
      </c>
      <c r="R78" s="176">
        <v>0</v>
      </c>
      <c r="S78" s="185"/>
      <c r="T78" s="185"/>
      <c r="U78" s="176">
        <f t="shared" si="24"/>
        <v>0</v>
      </c>
      <c r="V78" s="223"/>
      <c r="W78" s="101"/>
      <c r="X78" s="100"/>
      <c r="Y78" s="100"/>
      <c r="Z78" s="100"/>
      <c r="AA78" s="100"/>
      <c r="AB78" s="100"/>
      <c r="AC78" s="100"/>
      <c r="AD78" s="100">
        <f t="shared" si="22"/>
        <v>0</v>
      </c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309"/>
      <c r="BA78" s="309"/>
    </row>
    <row r="79" spans="1:53" s="177" customFormat="1">
      <c r="A79" s="186"/>
      <c r="B79" s="179"/>
      <c r="C79" s="180"/>
      <c r="D79" s="180"/>
      <c r="E79" s="182"/>
      <c r="F79" s="182"/>
      <c r="G79" s="182"/>
      <c r="H79" s="176"/>
      <c r="I79" s="182"/>
      <c r="J79" s="183"/>
      <c r="K79" s="185"/>
      <c r="L79" s="185"/>
      <c r="M79" s="185"/>
      <c r="N79" s="185"/>
      <c r="O79" s="185"/>
      <c r="P79" s="185"/>
      <c r="Q79" s="176">
        <v>0</v>
      </c>
      <c r="R79" s="176">
        <v>0</v>
      </c>
      <c r="S79" s="185"/>
      <c r="T79" s="185"/>
      <c r="U79" s="176">
        <f t="shared" si="24"/>
        <v>0</v>
      </c>
      <c r="V79" s="223"/>
      <c r="W79" s="101"/>
      <c r="X79" s="100"/>
      <c r="Y79" s="100"/>
      <c r="Z79" s="100"/>
      <c r="AA79" s="100"/>
      <c r="AB79" s="100"/>
      <c r="AC79" s="100"/>
      <c r="AD79" s="100">
        <f t="shared" si="22"/>
        <v>0</v>
      </c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309"/>
      <c r="BA79" s="309"/>
    </row>
    <row r="80" spans="1:53" s="177" customFormat="1">
      <c r="A80" s="186"/>
      <c r="B80" s="179"/>
      <c r="C80" s="180"/>
      <c r="D80" s="180"/>
      <c r="E80" s="182"/>
      <c r="F80" s="182"/>
      <c r="G80" s="182"/>
      <c r="H80" s="176"/>
      <c r="I80" s="182"/>
      <c r="J80" s="183"/>
      <c r="K80" s="185"/>
      <c r="L80" s="185"/>
      <c r="M80" s="185"/>
      <c r="N80" s="185"/>
      <c r="O80" s="185"/>
      <c r="P80" s="185"/>
      <c r="Q80" s="176">
        <v>0</v>
      </c>
      <c r="R80" s="176">
        <v>0</v>
      </c>
      <c r="S80" s="185"/>
      <c r="T80" s="185"/>
      <c r="U80" s="176">
        <f t="shared" si="24"/>
        <v>0</v>
      </c>
      <c r="V80" s="223"/>
      <c r="W80" s="101"/>
      <c r="X80" s="100"/>
      <c r="Y80" s="100"/>
      <c r="Z80" s="100"/>
      <c r="AA80" s="100"/>
      <c r="AB80" s="100"/>
      <c r="AC80" s="100"/>
      <c r="AD80" s="100">
        <f t="shared" si="22"/>
        <v>0</v>
      </c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309"/>
      <c r="BA80" s="309"/>
    </row>
    <row r="81" spans="1:53" s="177" customFormat="1">
      <c r="A81" s="186"/>
      <c r="B81" s="179"/>
      <c r="C81" s="180"/>
      <c r="D81" s="180"/>
      <c r="E81" s="182"/>
      <c r="F81" s="182"/>
      <c r="G81" s="182"/>
      <c r="H81" s="176"/>
      <c r="I81" s="182"/>
      <c r="J81" s="183"/>
      <c r="K81" s="185"/>
      <c r="L81" s="185"/>
      <c r="M81" s="185"/>
      <c r="N81" s="185"/>
      <c r="O81" s="185"/>
      <c r="P81" s="185"/>
      <c r="Q81" s="176">
        <v>0</v>
      </c>
      <c r="R81" s="176">
        <v>0</v>
      </c>
      <c r="S81" s="185"/>
      <c r="T81" s="185"/>
      <c r="U81" s="176">
        <f t="shared" si="24"/>
        <v>0</v>
      </c>
      <c r="V81" s="223"/>
      <c r="W81" s="101"/>
      <c r="X81" s="100"/>
      <c r="Y81" s="100"/>
      <c r="Z81" s="100"/>
      <c r="AA81" s="100"/>
      <c r="AB81" s="100"/>
      <c r="AC81" s="100"/>
      <c r="AD81" s="100">
        <f t="shared" ref="AD81:AD124" si="25">E81+F81</f>
        <v>0</v>
      </c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309"/>
      <c r="BA81" s="309"/>
    </row>
    <row r="82" spans="1:53" s="177" customFormat="1">
      <c r="A82" s="186"/>
      <c r="B82" s="179"/>
      <c r="C82" s="180"/>
      <c r="D82" s="180"/>
      <c r="E82" s="182"/>
      <c r="F82" s="182"/>
      <c r="G82" s="182"/>
      <c r="H82" s="176"/>
      <c r="I82" s="182"/>
      <c r="J82" s="183"/>
      <c r="K82" s="185"/>
      <c r="L82" s="185"/>
      <c r="M82" s="185"/>
      <c r="N82" s="185"/>
      <c r="O82" s="185"/>
      <c r="P82" s="185"/>
      <c r="Q82" s="176">
        <v>0</v>
      </c>
      <c r="R82" s="176">
        <v>0</v>
      </c>
      <c r="S82" s="185"/>
      <c r="T82" s="185"/>
      <c r="U82" s="176">
        <f t="shared" si="24"/>
        <v>0</v>
      </c>
      <c r="V82" s="223"/>
      <c r="W82" s="101"/>
      <c r="X82" s="100"/>
      <c r="Y82" s="100"/>
      <c r="Z82" s="100"/>
      <c r="AA82" s="100"/>
      <c r="AB82" s="100"/>
      <c r="AC82" s="100"/>
      <c r="AD82" s="100">
        <f t="shared" si="25"/>
        <v>0</v>
      </c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309"/>
      <c r="BA82" s="309"/>
    </row>
    <row r="83" spans="1:53" s="177" customFormat="1">
      <c r="A83" s="186"/>
      <c r="B83" s="179"/>
      <c r="C83" s="180"/>
      <c r="D83" s="180"/>
      <c r="E83" s="182"/>
      <c r="F83" s="182"/>
      <c r="G83" s="182"/>
      <c r="H83" s="176"/>
      <c r="I83" s="182"/>
      <c r="J83" s="183"/>
      <c r="K83" s="185"/>
      <c r="L83" s="185"/>
      <c r="M83" s="185"/>
      <c r="N83" s="185"/>
      <c r="O83" s="185"/>
      <c r="P83" s="185"/>
      <c r="Q83" s="176">
        <v>0</v>
      </c>
      <c r="R83" s="176">
        <v>0</v>
      </c>
      <c r="S83" s="185"/>
      <c r="T83" s="185"/>
      <c r="U83" s="176">
        <f t="shared" si="24"/>
        <v>0</v>
      </c>
      <c r="V83" s="223"/>
      <c r="W83" s="101"/>
      <c r="X83" s="100"/>
      <c r="Y83" s="100"/>
      <c r="Z83" s="100"/>
      <c r="AA83" s="100"/>
      <c r="AB83" s="100"/>
      <c r="AC83" s="100"/>
      <c r="AD83" s="100">
        <f t="shared" si="25"/>
        <v>0</v>
      </c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309"/>
      <c r="BA83" s="309"/>
    </row>
    <row r="84" spans="1:53" s="177" customFormat="1">
      <c r="A84" s="186"/>
      <c r="B84" s="179"/>
      <c r="C84" s="180"/>
      <c r="D84" s="180"/>
      <c r="E84" s="182"/>
      <c r="F84" s="182"/>
      <c r="G84" s="182"/>
      <c r="H84" s="176"/>
      <c r="I84" s="182"/>
      <c r="J84" s="183"/>
      <c r="K84" s="185"/>
      <c r="L84" s="185"/>
      <c r="M84" s="185"/>
      <c r="N84" s="185"/>
      <c r="O84" s="185"/>
      <c r="P84" s="185"/>
      <c r="Q84" s="176">
        <v>0</v>
      </c>
      <c r="R84" s="176">
        <v>0</v>
      </c>
      <c r="S84" s="185"/>
      <c r="T84" s="185"/>
      <c r="U84" s="176">
        <f t="shared" si="24"/>
        <v>0</v>
      </c>
      <c r="V84" s="223"/>
      <c r="W84" s="101"/>
      <c r="X84" s="100"/>
      <c r="Y84" s="100"/>
      <c r="Z84" s="100"/>
      <c r="AA84" s="100"/>
      <c r="AB84" s="100"/>
      <c r="AC84" s="100"/>
      <c r="AD84" s="100">
        <f t="shared" si="25"/>
        <v>0</v>
      </c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309"/>
      <c r="BA84" s="309"/>
    </row>
    <row r="85" spans="1:53" s="177" customFormat="1">
      <c r="A85" s="186"/>
      <c r="B85" s="187"/>
      <c r="C85" s="180"/>
      <c r="D85" s="180"/>
      <c r="E85" s="182"/>
      <c r="F85" s="182"/>
      <c r="G85" s="182"/>
      <c r="H85" s="176"/>
      <c r="I85" s="182"/>
      <c r="J85" s="183"/>
      <c r="K85" s="185"/>
      <c r="L85" s="185"/>
      <c r="M85" s="185"/>
      <c r="N85" s="185"/>
      <c r="O85" s="185"/>
      <c r="P85" s="185"/>
      <c r="Q85" s="176">
        <v>0</v>
      </c>
      <c r="R85" s="176">
        <v>0</v>
      </c>
      <c r="S85" s="185"/>
      <c r="T85" s="185"/>
      <c r="U85" s="176">
        <f t="shared" si="24"/>
        <v>0</v>
      </c>
      <c r="V85" s="223"/>
      <c r="W85" s="101"/>
      <c r="X85" s="100"/>
      <c r="Y85" s="100"/>
      <c r="Z85" s="100"/>
      <c r="AA85" s="100"/>
      <c r="AB85" s="100"/>
      <c r="AC85" s="100"/>
      <c r="AD85" s="100">
        <f t="shared" si="25"/>
        <v>0</v>
      </c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309"/>
      <c r="BA85" s="309"/>
    </row>
    <row r="86" spans="1:53" s="177" customFormat="1">
      <c r="A86" s="186"/>
      <c r="B86" s="187"/>
      <c r="C86" s="180"/>
      <c r="D86" s="180"/>
      <c r="E86" s="182"/>
      <c r="F86" s="182"/>
      <c r="G86" s="182"/>
      <c r="H86" s="176"/>
      <c r="I86" s="182"/>
      <c r="J86" s="183"/>
      <c r="K86" s="185"/>
      <c r="L86" s="185"/>
      <c r="M86" s="185"/>
      <c r="N86" s="185"/>
      <c r="O86" s="185"/>
      <c r="P86" s="185"/>
      <c r="Q86" s="176">
        <v>0</v>
      </c>
      <c r="R86" s="176">
        <v>0</v>
      </c>
      <c r="S86" s="185"/>
      <c r="T86" s="185"/>
      <c r="U86" s="176">
        <f t="shared" si="24"/>
        <v>0</v>
      </c>
      <c r="V86" s="223"/>
      <c r="W86" s="101"/>
      <c r="X86" s="100"/>
      <c r="Y86" s="100"/>
      <c r="Z86" s="100"/>
      <c r="AA86" s="100"/>
      <c r="AB86" s="100"/>
      <c r="AC86" s="100"/>
      <c r="AD86" s="100">
        <f t="shared" si="25"/>
        <v>0</v>
      </c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309"/>
      <c r="BA86" s="309"/>
    </row>
    <row r="87" spans="1:53" s="177" customFormat="1">
      <c r="A87" s="186"/>
      <c r="B87" s="187"/>
      <c r="C87" s="180"/>
      <c r="D87" s="180"/>
      <c r="E87" s="182"/>
      <c r="F87" s="182"/>
      <c r="G87" s="182"/>
      <c r="H87" s="176"/>
      <c r="I87" s="182"/>
      <c r="J87" s="183"/>
      <c r="K87" s="185"/>
      <c r="L87" s="185"/>
      <c r="M87" s="185"/>
      <c r="N87" s="185"/>
      <c r="O87" s="185"/>
      <c r="P87" s="185"/>
      <c r="Q87" s="176">
        <v>0</v>
      </c>
      <c r="R87" s="176">
        <v>0</v>
      </c>
      <c r="S87" s="185"/>
      <c r="T87" s="185"/>
      <c r="U87" s="176">
        <f t="shared" si="24"/>
        <v>0</v>
      </c>
      <c r="V87" s="223"/>
      <c r="W87" s="101"/>
      <c r="X87" s="100"/>
      <c r="Y87" s="100"/>
      <c r="Z87" s="100"/>
      <c r="AA87" s="100"/>
      <c r="AB87" s="100"/>
      <c r="AC87" s="100"/>
      <c r="AD87" s="100">
        <f t="shared" si="25"/>
        <v>0</v>
      </c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309"/>
      <c r="BA87" s="309"/>
    </row>
    <row r="88" spans="1:53" s="177" customFormat="1">
      <c r="A88" s="186"/>
      <c r="B88" s="188"/>
      <c r="C88" s="180"/>
      <c r="D88" s="180"/>
      <c r="E88" s="182"/>
      <c r="F88" s="182"/>
      <c r="G88" s="182"/>
      <c r="H88" s="176"/>
      <c r="I88" s="182"/>
      <c r="J88" s="183"/>
      <c r="K88" s="185"/>
      <c r="L88" s="185"/>
      <c r="M88" s="185"/>
      <c r="N88" s="185"/>
      <c r="O88" s="185"/>
      <c r="P88" s="185"/>
      <c r="Q88" s="176">
        <v>0</v>
      </c>
      <c r="R88" s="176">
        <v>0</v>
      </c>
      <c r="S88" s="185"/>
      <c r="T88" s="185"/>
      <c r="U88" s="176">
        <f t="shared" si="24"/>
        <v>0</v>
      </c>
      <c r="V88" s="223"/>
      <c r="W88" s="101"/>
      <c r="X88" s="100"/>
      <c r="Y88" s="100"/>
      <c r="Z88" s="100"/>
      <c r="AA88" s="100"/>
      <c r="AB88" s="100"/>
      <c r="AC88" s="100"/>
      <c r="AD88" s="100">
        <f t="shared" si="25"/>
        <v>0</v>
      </c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309"/>
      <c r="BA88" s="309"/>
    </row>
    <row r="89" spans="1:53" s="177" customFormat="1">
      <c r="A89" s="186"/>
      <c r="B89" s="188"/>
      <c r="C89" s="180"/>
      <c r="D89" s="180"/>
      <c r="E89" s="182"/>
      <c r="F89" s="182"/>
      <c r="G89" s="182"/>
      <c r="H89" s="176"/>
      <c r="I89" s="182"/>
      <c r="J89" s="183"/>
      <c r="K89" s="185"/>
      <c r="L89" s="185"/>
      <c r="M89" s="185"/>
      <c r="N89" s="185"/>
      <c r="O89" s="185"/>
      <c r="P89" s="185"/>
      <c r="Q89" s="176">
        <v>0</v>
      </c>
      <c r="R89" s="176">
        <v>0</v>
      </c>
      <c r="S89" s="185"/>
      <c r="T89" s="185"/>
      <c r="U89" s="176">
        <f t="shared" si="24"/>
        <v>0</v>
      </c>
      <c r="V89" s="223"/>
      <c r="W89" s="101"/>
      <c r="X89" s="100"/>
      <c r="Y89" s="100"/>
      <c r="Z89" s="100"/>
      <c r="AA89" s="100"/>
      <c r="AB89" s="100"/>
      <c r="AC89" s="100"/>
      <c r="AD89" s="100">
        <f t="shared" si="25"/>
        <v>0</v>
      </c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309"/>
      <c r="BA89" s="309"/>
    </row>
    <row r="90" spans="1:53" s="177" customFormat="1">
      <c r="A90" s="186"/>
      <c r="B90" s="187"/>
      <c r="C90" s="180"/>
      <c r="D90" s="180"/>
      <c r="E90" s="182"/>
      <c r="F90" s="182"/>
      <c r="G90" s="182"/>
      <c r="H90" s="176"/>
      <c r="I90" s="182"/>
      <c r="J90" s="183"/>
      <c r="K90" s="185"/>
      <c r="L90" s="185"/>
      <c r="M90" s="185"/>
      <c r="N90" s="185"/>
      <c r="O90" s="185"/>
      <c r="P90" s="185"/>
      <c r="Q90" s="176">
        <v>0</v>
      </c>
      <c r="R90" s="176">
        <v>0</v>
      </c>
      <c r="S90" s="185"/>
      <c r="T90" s="185"/>
      <c r="U90" s="176">
        <f t="shared" si="24"/>
        <v>0</v>
      </c>
      <c r="V90" s="223"/>
      <c r="W90" s="101"/>
      <c r="X90" s="100"/>
      <c r="Y90" s="100"/>
      <c r="Z90" s="100"/>
      <c r="AA90" s="100"/>
      <c r="AB90" s="100"/>
      <c r="AC90" s="100"/>
      <c r="AD90" s="100">
        <f t="shared" si="25"/>
        <v>0</v>
      </c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309"/>
      <c r="BA90" s="309"/>
    </row>
    <row r="91" spans="1:53" s="177" customFormat="1">
      <c r="A91" s="186"/>
      <c r="B91" s="187"/>
      <c r="C91" s="180"/>
      <c r="D91" s="180"/>
      <c r="E91" s="182"/>
      <c r="F91" s="182"/>
      <c r="G91" s="182"/>
      <c r="H91" s="185"/>
      <c r="I91" s="182"/>
      <c r="J91" s="183"/>
      <c r="K91" s="185"/>
      <c r="L91" s="185"/>
      <c r="M91" s="185"/>
      <c r="N91" s="185"/>
      <c r="O91" s="185"/>
      <c r="P91" s="185"/>
      <c r="Q91" s="176">
        <v>0</v>
      </c>
      <c r="R91" s="176">
        <v>0</v>
      </c>
      <c r="S91" s="185"/>
      <c r="T91" s="185"/>
      <c r="U91" s="176">
        <f t="shared" si="24"/>
        <v>0</v>
      </c>
      <c r="V91" s="223"/>
      <c r="W91" s="101"/>
      <c r="X91" s="100"/>
      <c r="Y91" s="100"/>
      <c r="Z91" s="100"/>
      <c r="AA91" s="100"/>
      <c r="AB91" s="100"/>
      <c r="AC91" s="100"/>
      <c r="AD91" s="100">
        <f t="shared" si="25"/>
        <v>0</v>
      </c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309"/>
      <c r="BA91" s="309"/>
    </row>
    <row r="92" spans="1:53" s="177" customFormat="1">
      <c r="A92" s="186"/>
      <c r="B92" s="187"/>
      <c r="C92" s="180"/>
      <c r="D92" s="180"/>
      <c r="E92" s="182"/>
      <c r="F92" s="182"/>
      <c r="G92" s="182"/>
      <c r="H92" s="185"/>
      <c r="I92" s="182"/>
      <c r="J92" s="183"/>
      <c r="K92" s="185"/>
      <c r="L92" s="185"/>
      <c r="M92" s="185"/>
      <c r="N92" s="185"/>
      <c r="O92" s="185"/>
      <c r="P92" s="185"/>
      <c r="Q92" s="176">
        <v>0</v>
      </c>
      <c r="R92" s="176">
        <v>0</v>
      </c>
      <c r="S92" s="185"/>
      <c r="T92" s="185"/>
      <c r="U92" s="176">
        <f t="shared" ref="U92:U123" si="26">SUM(E92:T92)</f>
        <v>0</v>
      </c>
      <c r="V92" s="223"/>
      <c r="W92" s="101"/>
      <c r="X92" s="100"/>
      <c r="Y92" s="100"/>
      <c r="Z92" s="100"/>
      <c r="AA92" s="100"/>
      <c r="AB92" s="100"/>
      <c r="AC92" s="100"/>
      <c r="AD92" s="100">
        <f t="shared" si="25"/>
        <v>0</v>
      </c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309"/>
      <c r="BA92" s="309"/>
    </row>
    <row r="93" spans="1:53" s="177" customFormat="1">
      <c r="A93" s="186"/>
      <c r="B93" s="187"/>
      <c r="C93" s="180"/>
      <c r="D93" s="180"/>
      <c r="E93" s="182"/>
      <c r="F93" s="182"/>
      <c r="G93" s="182"/>
      <c r="H93" s="185"/>
      <c r="I93" s="182"/>
      <c r="J93" s="183"/>
      <c r="K93" s="185"/>
      <c r="L93" s="185"/>
      <c r="M93" s="185"/>
      <c r="N93" s="185"/>
      <c r="O93" s="185"/>
      <c r="P93" s="185"/>
      <c r="Q93" s="176">
        <v>0</v>
      </c>
      <c r="R93" s="176">
        <v>0</v>
      </c>
      <c r="S93" s="185"/>
      <c r="T93" s="185"/>
      <c r="U93" s="176">
        <f t="shared" si="26"/>
        <v>0</v>
      </c>
      <c r="V93" s="223"/>
      <c r="W93" s="101"/>
      <c r="X93" s="100"/>
      <c r="Y93" s="100"/>
      <c r="Z93" s="100"/>
      <c r="AA93" s="100"/>
      <c r="AB93" s="100"/>
      <c r="AC93" s="100"/>
      <c r="AD93" s="100">
        <f t="shared" si="25"/>
        <v>0</v>
      </c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309"/>
      <c r="BA93" s="309"/>
    </row>
    <row r="94" spans="1:53" s="177" customFormat="1">
      <c r="A94" s="186"/>
      <c r="B94" s="187"/>
      <c r="C94" s="180"/>
      <c r="D94" s="180"/>
      <c r="E94" s="182"/>
      <c r="F94" s="182"/>
      <c r="G94" s="182"/>
      <c r="H94" s="185"/>
      <c r="I94" s="182"/>
      <c r="J94" s="183"/>
      <c r="K94" s="185"/>
      <c r="L94" s="185"/>
      <c r="M94" s="185"/>
      <c r="N94" s="185"/>
      <c r="O94" s="185"/>
      <c r="P94" s="185"/>
      <c r="Q94" s="176">
        <v>0</v>
      </c>
      <c r="R94" s="176">
        <v>0</v>
      </c>
      <c r="S94" s="185"/>
      <c r="T94" s="185"/>
      <c r="U94" s="176">
        <f t="shared" si="26"/>
        <v>0</v>
      </c>
      <c r="V94" s="223"/>
      <c r="W94" s="101"/>
      <c r="X94" s="100"/>
      <c r="Y94" s="100"/>
      <c r="Z94" s="100"/>
      <c r="AA94" s="100"/>
      <c r="AB94" s="100"/>
      <c r="AC94" s="100"/>
      <c r="AD94" s="100">
        <f t="shared" si="25"/>
        <v>0</v>
      </c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309"/>
      <c r="BA94" s="309"/>
    </row>
    <row r="95" spans="1:53" s="177" customFormat="1">
      <c r="A95" s="186"/>
      <c r="B95" s="187"/>
      <c r="C95" s="180"/>
      <c r="D95" s="180"/>
      <c r="E95" s="182"/>
      <c r="F95" s="182"/>
      <c r="G95" s="182"/>
      <c r="H95" s="185"/>
      <c r="I95" s="182"/>
      <c r="J95" s="183"/>
      <c r="K95" s="185"/>
      <c r="L95" s="185"/>
      <c r="M95" s="185"/>
      <c r="N95" s="185"/>
      <c r="O95" s="185"/>
      <c r="P95" s="185"/>
      <c r="Q95" s="176">
        <v>0</v>
      </c>
      <c r="R95" s="176">
        <v>0</v>
      </c>
      <c r="S95" s="185"/>
      <c r="T95" s="185"/>
      <c r="U95" s="176">
        <f t="shared" si="26"/>
        <v>0</v>
      </c>
      <c r="V95" s="223"/>
      <c r="W95" s="101"/>
      <c r="X95" s="100"/>
      <c r="Y95" s="100"/>
      <c r="Z95" s="100"/>
      <c r="AA95" s="100"/>
      <c r="AB95" s="100"/>
      <c r="AC95" s="100"/>
      <c r="AD95" s="100">
        <f t="shared" si="25"/>
        <v>0</v>
      </c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309"/>
      <c r="BA95" s="309"/>
    </row>
    <row r="96" spans="1:53" s="177" customFormat="1">
      <c r="A96" s="186"/>
      <c r="B96" s="187"/>
      <c r="C96" s="180"/>
      <c r="D96" s="180"/>
      <c r="E96" s="182"/>
      <c r="F96" s="182"/>
      <c r="G96" s="182"/>
      <c r="H96" s="185"/>
      <c r="I96" s="182"/>
      <c r="J96" s="183"/>
      <c r="K96" s="185"/>
      <c r="L96" s="185"/>
      <c r="M96" s="185"/>
      <c r="N96" s="185"/>
      <c r="O96" s="185"/>
      <c r="P96" s="185"/>
      <c r="Q96" s="176">
        <v>0</v>
      </c>
      <c r="R96" s="176">
        <v>0</v>
      </c>
      <c r="S96" s="185"/>
      <c r="T96" s="185"/>
      <c r="U96" s="176">
        <f t="shared" si="26"/>
        <v>0</v>
      </c>
      <c r="V96" s="223"/>
      <c r="W96" s="101"/>
      <c r="X96" s="100"/>
      <c r="Y96" s="100"/>
      <c r="Z96" s="100"/>
      <c r="AA96" s="100"/>
      <c r="AB96" s="100"/>
      <c r="AC96" s="100"/>
      <c r="AD96" s="100">
        <f t="shared" si="25"/>
        <v>0</v>
      </c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309"/>
      <c r="BA96" s="309"/>
    </row>
    <row r="97" spans="1:53" s="177" customFormat="1">
      <c r="A97" s="186"/>
      <c r="B97" s="187"/>
      <c r="C97" s="180"/>
      <c r="D97" s="180"/>
      <c r="E97" s="182"/>
      <c r="F97" s="182"/>
      <c r="G97" s="182"/>
      <c r="H97" s="185"/>
      <c r="I97" s="182"/>
      <c r="J97" s="183"/>
      <c r="K97" s="185"/>
      <c r="L97" s="185"/>
      <c r="M97" s="185"/>
      <c r="N97" s="185"/>
      <c r="O97" s="185"/>
      <c r="P97" s="185"/>
      <c r="Q97" s="176">
        <v>0</v>
      </c>
      <c r="R97" s="176">
        <v>0</v>
      </c>
      <c r="S97" s="185"/>
      <c r="T97" s="185"/>
      <c r="U97" s="176">
        <f t="shared" si="26"/>
        <v>0</v>
      </c>
      <c r="V97" s="223"/>
      <c r="W97" s="101"/>
      <c r="X97" s="100"/>
      <c r="Y97" s="100"/>
      <c r="Z97" s="100"/>
      <c r="AA97" s="100"/>
      <c r="AB97" s="100"/>
      <c r="AC97" s="100"/>
      <c r="AD97" s="100">
        <f t="shared" si="25"/>
        <v>0</v>
      </c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309"/>
      <c r="BA97" s="309"/>
    </row>
    <row r="98" spans="1:53" s="177" customFormat="1">
      <c r="A98" s="186"/>
      <c r="B98" s="187"/>
      <c r="C98" s="180"/>
      <c r="D98" s="180"/>
      <c r="E98" s="182"/>
      <c r="F98" s="182"/>
      <c r="G98" s="182"/>
      <c r="H98" s="185"/>
      <c r="I98" s="182"/>
      <c r="J98" s="183"/>
      <c r="K98" s="185"/>
      <c r="L98" s="185"/>
      <c r="M98" s="185"/>
      <c r="N98" s="185"/>
      <c r="O98" s="185"/>
      <c r="P98" s="185"/>
      <c r="Q98" s="176">
        <v>0</v>
      </c>
      <c r="R98" s="176">
        <v>0</v>
      </c>
      <c r="S98" s="185"/>
      <c r="T98" s="185"/>
      <c r="U98" s="176">
        <f t="shared" si="26"/>
        <v>0</v>
      </c>
      <c r="V98" s="223"/>
      <c r="W98" s="101"/>
      <c r="X98" s="100"/>
      <c r="Y98" s="100"/>
      <c r="Z98" s="100"/>
      <c r="AA98" s="100"/>
      <c r="AB98" s="100"/>
      <c r="AC98" s="100"/>
      <c r="AD98" s="100">
        <f t="shared" si="25"/>
        <v>0</v>
      </c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309"/>
      <c r="BA98" s="309"/>
    </row>
    <row r="99" spans="1:53" s="177" customFormat="1">
      <c r="A99" s="186"/>
      <c r="B99" s="187"/>
      <c r="C99" s="180"/>
      <c r="D99" s="180"/>
      <c r="E99" s="182"/>
      <c r="F99" s="182"/>
      <c r="G99" s="182"/>
      <c r="H99" s="185"/>
      <c r="I99" s="182"/>
      <c r="J99" s="183"/>
      <c r="K99" s="185"/>
      <c r="L99" s="185"/>
      <c r="M99" s="185"/>
      <c r="N99" s="185"/>
      <c r="O99" s="185"/>
      <c r="P99" s="185"/>
      <c r="Q99" s="176">
        <v>0</v>
      </c>
      <c r="R99" s="176">
        <v>0</v>
      </c>
      <c r="S99" s="185"/>
      <c r="T99" s="185"/>
      <c r="U99" s="176">
        <f t="shared" si="26"/>
        <v>0</v>
      </c>
      <c r="V99" s="223"/>
      <c r="W99" s="101"/>
      <c r="X99" s="100"/>
      <c r="Y99" s="100"/>
      <c r="Z99" s="100"/>
      <c r="AA99" s="100"/>
      <c r="AB99" s="100"/>
      <c r="AC99" s="100"/>
      <c r="AD99" s="100">
        <f t="shared" si="25"/>
        <v>0</v>
      </c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309"/>
      <c r="BA99" s="309"/>
    </row>
    <row r="100" spans="1:53" s="177" customFormat="1">
      <c r="A100" s="186"/>
      <c r="B100" s="187"/>
      <c r="C100" s="180"/>
      <c r="D100" s="180"/>
      <c r="E100" s="182"/>
      <c r="F100" s="182"/>
      <c r="G100" s="182"/>
      <c r="H100" s="185"/>
      <c r="I100" s="182"/>
      <c r="J100" s="183"/>
      <c r="K100" s="185"/>
      <c r="L100" s="185"/>
      <c r="M100" s="185"/>
      <c r="N100" s="185"/>
      <c r="O100" s="185"/>
      <c r="P100" s="185"/>
      <c r="Q100" s="176">
        <v>0</v>
      </c>
      <c r="R100" s="176">
        <v>0</v>
      </c>
      <c r="S100" s="185"/>
      <c r="T100" s="185"/>
      <c r="U100" s="176">
        <f t="shared" si="26"/>
        <v>0</v>
      </c>
      <c r="V100" s="223"/>
      <c r="W100" s="101"/>
      <c r="X100" s="100"/>
      <c r="Y100" s="100"/>
      <c r="Z100" s="100"/>
      <c r="AA100" s="100"/>
      <c r="AB100" s="100"/>
      <c r="AC100" s="100"/>
      <c r="AD100" s="100">
        <f t="shared" si="25"/>
        <v>0</v>
      </c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309"/>
      <c r="BA100" s="309"/>
    </row>
    <row r="101" spans="1:53" s="177" customFormat="1">
      <c r="A101" s="186"/>
      <c r="B101" s="187"/>
      <c r="C101" s="180"/>
      <c r="D101" s="180"/>
      <c r="E101" s="182"/>
      <c r="F101" s="182"/>
      <c r="G101" s="182"/>
      <c r="H101" s="185"/>
      <c r="I101" s="182"/>
      <c r="J101" s="183"/>
      <c r="K101" s="185"/>
      <c r="L101" s="185"/>
      <c r="M101" s="185"/>
      <c r="N101" s="185"/>
      <c r="O101" s="185"/>
      <c r="P101" s="185"/>
      <c r="Q101" s="176">
        <v>0</v>
      </c>
      <c r="R101" s="176">
        <v>0</v>
      </c>
      <c r="S101" s="185"/>
      <c r="T101" s="185"/>
      <c r="U101" s="176">
        <f t="shared" si="26"/>
        <v>0</v>
      </c>
      <c r="V101" s="223"/>
      <c r="W101" s="101"/>
      <c r="X101" s="100"/>
      <c r="Y101" s="100"/>
      <c r="Z101" s="100"/>
      <c r="AA101" s="100"/>
      <c r="AB101" s="100"/>
      <c r="AC101" s="100"/>
      <c r="AD101" s="100">
        <f t="shared" si="25"/>
        <v>0</v>
      </c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309"/>
      <c r="BA101" s="309"/>
    </row>
    <row r="102" spans="1:53" s="177" customFormat="1">
      <c r="A102" s="186"/>
      <c r="B102" s="187"/>
      <c r="C102" s="180"/>
      <c r="D102" s="180"/>
      <c r="E102" s="182"/>
      <c r="F102" s="182"/>
      <c r="G102" s="182"/>
      <c r="H102" s="185"/>
      <c r="I102" s="182"/>
      <c r="J102" s="183"/>
      <c r="K102" s="185"/>
      <c r="L102" s="185"/>
      <c r="M102" s="185"/>
      <c r="N102" s="185"/>
      <c r="O102" s="185"/>
      <c r="P102" s="185"/>
      <c r="Q102" s="176">
        <v>0</v>
      </c>
      <c r="R102" s="176">
        <v>0</v>
      </c>
      <c r="S102" s="185"/>
      <c r="T102" s="185"/>
      <c r="U102" s="176">
        <f t="shared" si="26"/>
        <v>0</v>
      </c>
      <c r="V102" s="223"/>
      <c r="W102" s="101"/>
      <c r="X102" s="100"/>
      <c r="Y102" s="100"/>
      <c r="Z102" s="100"/>
      <c r="AA102" s="100"/>
      <c r="AB102" s="100"/>
      <c r="AC102" s="100"/>
      <c r="AD102" s="100">
        <f t="shared" si="25"/>
        <v>0</v>
      </c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309"/>
      <c r="BA102" s="309"/>
    </row>
    <row r="103" spans="1:53" s="177" customFormat="1">
      <c r="A103" s="186"/>
      <c r="B103" s="187"/>
      <c r="C103" s="180"/>
      <c r="D103" s="180"/>
      <c r="E103" s="182"/>
      <c r="F103" s="182"/>
      <c r="G103" s="182"/>
      <c r="H103" s="185"/>
      <c r="I103" s="182"/>
      <c r="J103" s="183"/>
      <c r="K103" s="185"/>
      <c r="L103" s="185"/>
      <c r="M103" s="185"/>
      <c r="N103" s="185"/>
      <c r="O103" s="185"/>
      <c r="P103" s="185"/>
      <c r="Q103" s="176">
        <v>0</v>
      </c>
      <c r="R103" s="176">
        <v>0</v>
      </c>
      <c r="S103" s="185"/>
      <c r="T103" s="185"/>
      <c r="U103" s="176">
        <f t="shared" si="26"/>
        <v>0</v>
      </c>
      <c r="V103" s="223"/>
      <c r="W103" s="101"/>
      <c r="X103" s="100"/>
      <c r="Y103" s="100"/>
      <c r="Z103" s="100"/>
      <c r="AA103" s="100"/>
      <c r="AB103" s="100"/>
      <c r="AC103" s="100"/>
      <c r="AD103" s="100">
        <f t="shared" si="25"/>
        <v>0</v>
      </c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309"/>
      <c r="BA103" s="309"/>
    </row>
    <row r="104" spans="1:53" s="177" customFormat="1">
      <c r="A104" s="186"/>
      <c r="B104" s="187"/>
      <c r="C104" s="180"/>
      <c r="D104" s="180"/>
      <c r="E104" s="182"/>
      <c r="F104" s="182"/>
      <c r="G104" s="182"/>
      <c r="H104" s="185"/>
      <c r="I104" s="182"/>
      <c r="J104" s="183"/>
      <c r="K104" s="185"/>
      <c r="L104" s="185"/>
      <c r="M104" s="185"/>
      <c r="N104" s="185"/>
      <c r="O104" s="185"/>
      <c r="P104" s="185"/>
      <c r="Q104" s="176">
        <v>0</v>
      </c>
      <c r="R104" s="176">
        <v>0</v>
      </c>
      <c r="S104" s="185"/>
      <c r="T104" s="185"/>
      <c r="U104" s="176">
        <f t="shared" si="26"/>
        <v>0</v>
      </c>
      <c r="V104" s="223"/>
      <c r="W104" s="101"/>
      <c r="X104" s="100"/>
      <c r="Y104" s="100"/>
      <c r="Z104" s="100"/>
      <c r="AA104" s="100"/>
      <c r="AB104" s="100"/>
      <c r="AC104" s="100"/>
      <c r="AD104" s="100">
        <f t="shared" si="25"/>
        <v>0</v>
      </c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309"/>
      <c r="BA104" s="309"/>
    </row>
    <row r="105" spans="1:53">
      <c r="A105" s="189"/>
      <c r="B105" s="190"/>
      <c r="E105" s="182"/>
      <c r="F105" s="182"/>
      <c r="G105" s="182"/>
      <c r="H105" s="191"/>
      <c r="I105" s="182"/>
      <c r="J105" s="183"/>
      <c r="K105" s="191"/>
      <c r="L105" s="191"/>
      <c r="M105" s="191"/>
      <c r="N105" s="191"/>
      <c r="O105" s="191"/>
      <c r="P105" s="191"/>
      <c r="Q105" s="176">
        <v>0</v>
      </c>
      <c r="R105" s="176">
        <v>0</v>
      </c>
      <c r="S105" s="191"/>
      <c r="T105" s="191"/>
      <c r="U105" s="176">
        <f t="shared" si="26"/>
        <v>0</v>
      </c>
      <c r="W105" s="101"/>
      <c r="X105" s="100"/>
      <c r="Y105" s="100"/>
      <c r="Z105" s="100"/>
      <c r="AA105" s="100"/>
      <c r="AB105" s="100"/>
      <c r="AC105" s="100"/>
      <c r="AD105" s="100">
        <f t="shared" si="25"/>
        <v>0</v>
      </c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</row>
    <row r="106" spans="1:53">
      <c r="A106" s="189"/>
      <c r="B106" s="190"/>
      <c r="E106" s="182"/>
      <c r="F106" s="182"/>
      <c r="G106" s="182"/>
      <c r="H106" s="191"/>
      <c r="I106" s="182"/>
      <c r="J106" s="183"/>
      <c r="K106" s="191"/>
      <c r="L106" s="191"/>
      <c r="M106" s="191"/>
      <c r="N106" s="191"/>
      <c r="O106" s="191"/>
      <c r="P106" s="191"/>
      <c r="Q106" s="176">
        <v>0</v>
      </c>
      <c r="R106" s="176">
        <v>0</v>
      </c>
      <c r="S106" s="191"/>
      <c r="T106" s="191"/>
      <c r="U106" s="176">
        <f t="shared" si="26"/>
        <v>0</v>
      </c>
      <c r="W106" s="101"/>
      <c r="X106" s="100"/>
      <c r="Y106" s="100"/>
      <c r="Z106" s="100"/>
      <c r="AA106" s="100"/>
      <c r="AB106" s="100"/>
      <c r="AC106" s="100"/>
      <c r="AD106" s="100">
        <f t="shared" si="25"/>
        <v>0</v>
      </c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</row>
    <row r="107" spans="1:53">
      <c r="A107" s="189"/>
      <c r="B107" s="190"/>
      <c r="E107" s="182"/>
      <c r="F107" s="182"/>
      <c r="G107" s="182"/>
      <c r="H107" s="191"/>
      <c r="I107" s="182"/>
      <c r="J107" s="183"/>
      <c r="K107" s="191"/>
      <c r="L107" s="191"/>
      <c r="M107" s="191"/>
      <c r="N107" s="191"/>
      <c r="O107" s="191"/>
      <c r="P107" s="191"/>
      <c r="Q107" s="176">
        <v>0</v>
      </c>
      <c r="R107" s="176">
        <v>0</v>
      </c>
      <c r="S107" s="191"/>
      <c r="T107" s="191"/>
      <c r="U107" s="176">
        <f t="shared" si="26"/>
        <v>0</v>
      </c>
      <c r="W107" s="101"/>
      <c r="X107" s="100"/>
      <c r="Y107" s="100"/>
      <c r="Z107" s="100"/>
      <c r="AA107" s="100"/>
      <c r="AB107" s="100"/>
      <c r="AC107" s="100"/>
      <c r="AD107" s="100">
        <f t="shared" si="25"/>
        <v>0</v>
      </c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</row>
    <row r="108" spans="1:53">
      <c r="A108" s="189"/>
      <c r="B108" s="190"/>
      <c r="E108" s="182"/>
      <c r="F108" s="182"/>
      <c r="G108" s="182"/>
      <c r="H108" s="191"/>
      <c r="I108" s="182"/>
      <c r="J108" s="183"/>
      <c r="K108" s="191"/>
      <c r="L108" s="191"/>
      <c r="M108" s="191"/>
      <c r="N108" s="191"/>
      <c r="O108" s="191"/>
      <c r="P108" s="191"/>
      <c r="Q108" s="176">
        <v>0</v>
      </c>
      <c r="R108" s="176">
        <v>0</v>
      </c>
      <c r="S108" s="191"/>
      <c r="T108" s="191"/>
      <c r="U108" s="176">
        <f t="shared" si="26"/>
        <v>0</v>
      </c>
      <c r="W108" s="101"/>
      <c r="X108" s="100"/>
      <c r="Y108" s="100"/>
      <c r="Z108" s="100"/>
      <c r="AA108" s="100"/>
      <c r="AB108" s="100"/>
      <c r="AC108" s="100"/>
      <c r="AD108" s="100">
        <f t="shared" si="25"/>
        <v>0</v>
      </c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</row>
    <row r="109" spans="1:53">
      <c r="A109" s="189"/>
      <c r="B109" s="190"/>
      <c r="E109" s="182"/>
      <c r="F109" s="182"/>
      <c r="G109" s="182"/>
      <c r="H109" s="191"/>
      <c r="I109" s="182"/>
      <c r="J109" s="183"/>
      <c r="K109" s="191"/>
      <c r="L109" s="191"/>
      <c r="M109" s="191"/>
      <c r="N109" s="191"/>
      <c r="O109" s="191"/>
      <c r="P109" s="191"/>
      <c r="Q109" s="176">
        <v>0</v>
      </c>
      <c r="R109" s="176">
        <v>0</v>
      </c>
      <c r="S109" s="191"/>
      <c r="T109" s="191"/>
      <c r="U109" s="176">
        <f t="shared" si="26"/>
        <v>0</v>
      </c>
      <c r="W109" s="101"/>
      <c r="X109" s="100"/>
      <c r="Y109" s="100"/>
      <c r="Z109" s="100"/>
      <c r="AA109" s="100"/>
      <c r="AB109" s="100"/>
      <c r="AC109" s="100"/>
      <c r="AD109" s="100">
        <f t="shared" si="25"/>
        <v>0</v>
      </c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</row>
    <row r="110" spans="1:53">
      <c r="A110" s="189"/>
      <c r="B110" s="190"/>
      <c r="E110" s="182"/>
      <c r="F110" s="182"/>
      <c r="G110" s="182"/>
      <c r="H110" s="191"/>
      <c r="I110" s="182"/>
      <c r="J110" s="183"/>
      <c r="K110" s="191"/>
      <c r="L110" s="191"/>
      <c r="M110" s="191"/>
      <c r="N110" s="191"/>
      <c r="O110" s="191"/>
      <c r="P110" s="191"/>
      <c r="Q110" s="176">
        <v>0</v>
      </c>
      <c r="R110" s="176">
        <v>0</v>
      </c>
      <c r="S110" s="191"/>
      <c r="T110" s="191"/>
      <c r="U110" s="176">
        <f t="shared" si="26"/>
        <v>0</v>
      </c>
      <c r="W110" s="101"/>
      <c r="X110" s="100"/>
      <c r="Y110" s="100"/>
      <c r="Z110" s="100"/>
      <c r="AA110" s="100"/>
      <c r="AB110" s="100"/>
      <c r="AC110" s="100"/>
      <c r="AD110" s="100">
        <f t="shared" si="25"/>
        <v>0</v>
      </c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</row>
    <row r="111" spans="1:53">
      <c r="A111" s="189"/>
      <c r="B111" s="190"/>
      <c r="E111" s="182"/>
      <c r="F111" s="182"/>
      <c r="G111" s="182"/>
      <c r="H111" s="191"/>
      <c r="I111" s="182"/>
      <c r="J111" s="183"/>
      <c r="K111" s="191"/>
      <c r="L111" s="191"/>
      <c r="M111" s="191"/>
      <c r="N111" s="191"/>
      <c r="O111" s="191"/>
      <c r="P111" s="191"/>
      <c r="Q111" s="176">
        <v>0</v>
      </c>
      <c r="R111" s="176">
        <v>0</v>
      </c>
      <c r="S111" s="191"/>
      <c r="T111" s="191"/>
      <c r="U111" s="176">
        <f t="shared" si="26"/>
        <v>0</v>
      </c>
      <c r="W111" s="101"/>
      <c r="X111" s="100"/>
      <c r="Y111" s="100"/>
      <c r="Z111" s="100"/>
      <c r="AA111" s="100"/>
      <c r="AB111" s="100"/>
      <c r="AC111" s="100"/>
      <c r="AD111" s="100">
        <f t="shared" si="25"/>
        <v>0</v>
      </c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</row>
    <row r="112" spans="1:53">
      <c r="A112" s="189"/>
      <c r="B112" s="190"/>
      <c r="E112" s="182"/>
      <c r="F112" s="182"/>
      <c r="G112" s="182"/>
      <c r="H112" s="191"/>
      <c r="I112" s="182"/>
      <c r="J112" s="183"/>
      <c r="K112" s="191"/>
      <c r="L112" s="191"/>
      <c r="M112" s="191"/>
      <c r="N112" s="191"/>
      <c r="O112" s="191"/>
      <c r="P112" s="191"/>
      <c r="Q112" s="176">
        <v>0</v>
      </c>
      <c r="R112" s="176">
        <v>0</v>
      </c>
      <c r="S112" s="191"/>
      <c r="T112" s="191"/>
      <c r="U112" s="176">
        <f t="shared" si="26"/>
        <v>0</v>
      </c>
      <c r="W112" s="101"/>
      <c r="X112" s="100"/>
      <c r="Y112" s="100"/>
      <c r="Z112" s="100"/>
      <c r="AA112" s="100"/>
      <c r="AB112" s="100"/>
      <c r="AC112" s="100"/>
      <c r="AD112" s="100">
        <f t="shared" si="25"/>
        <v>0</v>
      </c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</row>
    <row r="113" spans="1:51">
      <c r="A113" s="189"/>
      <c r="B113" s="190"/>
      <c r="E113" s="182"/>
      <c r="F113" s="182"/>
      <c r="G113" s="182"/>
      <c r="H113" s="191"/>
      <c r="I113" s="182"/>
      <c r="J113" s="183"/>
      <c r="K113" s="191"/>
      <c r="L113" s="191"/>
      <c r="M113" s="191"/>
      <c r="N113" s="191"/>
      <c r="O113" s="191"/>
      <c r="P113" s="191"/>
      <c r="Q113" s="176">
        <v>0</v>
      </c>
      <c r="R113" s="176">
        <v>0</v>
      </c>
      <c r="S113" s="191"/>
      <c r="T113" s="191"/>
      <c r="U113" s="176">
        <f t="shared" si="26"/>
        <v>0</v>
      </c>
      <c r="W113" s="101"/>
      <c r="X113" s="100"/>
      <c r="Y113" s="100"/>
      <c r="Z113" s="100"/>
      <c r="AA113" s="100"/>
      <c r="AB113" s="100"/>
      <c r="AC113" s="100"/>
      <c r="AD113" s="100">
        <f t="shared" si="25"/>
        <v>0</v>
      </c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</row>
    <row r="114" spans="1:51">
      <c r="A114" s="189"/>
      <c r="B114" s="190"/>
      <c r="E114" s="182"/>
      <c r="F114" s="182"/>
      <c r="G114" s="182"/>
      <c r="H114" s="191"/>
      <c r="I114" s="182"/>
      <c r="J114" s="183"/>
      <c r="K114" s="191"/>
      <c r="L114" s="191"/>
      <c r="M114" s="191"/>
      <c r="N114" s="191"/>
      <c r="O114" s="191"/>
      <c r="P114" s="191"/>
      <c r="Q114" s="176">
        <v>0</v>
      </c>
      <c r="R114" s="176">
        <v>0</v>
      </c>
      <c r="S114" s="191"/>
      <c r="T114" s="191"/>
      <c r="U114" s="176">
        <f t="shared" si="26"/>
        <v>0</v>
      </c>
      <c r="W114" s="101"/>
      <c r="X114" s="100"/>
      <c r="Y114" s="100"/>
      <c r="Z114" s="100"/>
      <c r="AA114" s="100"/>
      <c r="AB114" s="100"/>
      <c r="AC114" s="100"/>
      <c r="AD114" s="100">
        <f t="shared" si="25"/>
        <v>0</v>
      </c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</row>
    <row r="115" spans="1:51">
      <c r="A115" s="189"/>
      <c r="B115" s="190"/>
      <c r="E115" s="182"/>
      <c r="F115" s="182"/>
      <c r="G115" s="182"/>
      <c r="H115" s="191"/>
      <c r="I115" s="182"/>
      <c r="J115" s="183"/>
      <c r="K115" s="191"/>
      <c r="L115" s="191"/>
      <c r="M115" s="191"/>
      <c r="N115" s="191"/>
      <c r="O115" s="191"/>
      <c r="P115" s="191"/>
      <c r="Q115" s="176">
        <v>0</v>
      </c>
      <c r="R115" s="176">
        <v>0</v>
      </c>
      <c r="S115" s="191"/>
      <c r="T115" s="191"/>
      <c r="U115" s="176">
        <f t="shared" si="26"/>
        <v>0</v>
      </c>
      <c r="W115" s="101"/>
      <c r="X115" s="100"/>
      <c r="Y115" s="100"/>
      <c r="Z115" s="100"/>
      <c r="AA115" s="100"/>
      <c r="AB115" s="100"/>
      <c r="AC115" s="100"/>
      <c r="AD115" s="100">
        <f t="shared" si="25"/>
        <v>0</v>
      </c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</row>
    <row r="116" spans="1:51">
      <c r="A116" s="189"/>
      <c r="B116" s="190"/>
      <c r="E116" s="182"/>
      <c r="F116" s="182"/>
      <c r="G116" s="182"/>
      <c r="H116" s="191"/>
      <c r="I116" s="182"/>
      <c r="J116" s="183"/>
      <c r="K116" s="191"/>
      <c r="L116" s="191"/>
      <c r="M116" s="191"/>
      <c r="N116" s="191"/>
      <c r="O116" s="191"/>
      <c r="P116" s="191"/>
      <c r="Q116" s="176">
        <v>0</v>
      </c>
      <c r="R116" s="176">
        <v>0</v>
      </c>
      <c r="S116" s="191"/>
      <c r="T116" s="191"/>
      <c r="U116" s="176">
        <f t="shared" si="26"/>
        <v>0</v>
      </c>
      <c r="W116" s="101"/>
      <c r="X116" s="100"/>
      <c r="Y116" s="100"/>
      <c r="Z116" s="100"/>
      <c r="AA116" s="100"/>
      <c r="AB116" s="100"/>
      <c r="AC116" s="100"/>
      <c r="AD116" s="100">
        <f t="shared" si="25"/>
        <v>0</v>
      </c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</row>
    <row r="117" spans="1:51">
      <c r="A117" s="189"/>
      <c r="B117" s="190"/>
      <c r="E117" s="182"/>
      <c r="F117" s="182"/>
      <c r="G117" s="182"/>
      <c r="H117" s="191"/>
      <c r="I117" s="182"/>
      <c r="J117" s="183"/>
      <c r="K117" s="191"/>
      <c r="L117" s="191"/>
      <c r="M117" s="191"/>
      <c r="N117" s="191"/>
      <c r="O117" s="191"/>
      <c r="P117" s="191"/>
      <c r="Q117" s="176">
        <v>0</v>
      </c>
      <c r="R117" s="176">
        <v>0</v>
      </c>
      <c r="S117" s="191"/>
      <c r="T117" s="191"/>
      <c r="U117" s="176">
        <f t="shared" si="26"/>
        <v>0</v>
      </c>
      <c r="W117" s="101"/>
      <c r="X117" s="100"/>
      <c r="Y117" s="100"/>
      <c r="Z117" s="100"/>
      <c r="AA117" s="100"/>
      <c r="AB117" s="100"/>
      <c r="AC117" s="100"/>
      <c r="AD117" s="100">
        <f t="shared" si="25"/>
        <v>0</v>
      </c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</row>
    <row r="118" spans="1:51">
      <c r="A118" s="189"/>
      <c r="B118" s="190"/>
      <c r="E118" s="182"/>
      <c r="F118" s="182"/>
      <c r="G118" s="182"/>
      <c r="H118" s="191"/>
      <c r="I118" s="182"/>
      <c r="J118" s="183"/>
      <c r="K118" s="191"/>
      <c r="L118" s="191"/>
      <c r="M118" s="191"/>
      <c r="N118" s="191"/>
      <c r="O118" s="191"/>
      <c r="P118" s="191"/>
      <c r="Q118" s="176">
        <v>0</v>
      </c>
      <c r="R118" s="176">
        <v>0</v>
      </c>
      <c r="S118" s="191"/>
      <c r="T118" s="191"/>
      <c r="U118" s="176">
        <f t="shared" si="26"/>
        <v>0</v>
      </c>
      <c r="W118" s="101"/>
      <c r="X118" s="100"/>
      <c r="Y118" s="100"/>
      <c r="Z118" s="100"/>
      <c r="AA118" s="100"/>
      <c r="AB118" s="100"/>
      <c r="AC118" s="100"/>
      <c r="AD118" s="100">
        <f t="shared" si="25"/>
        <v>0</v>
      </c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</row>
    <row r="119" spans="1:51">
      <c r="A119" s="189"/>
      <c r="B119" s="190"/>
      <c r="E119" s="182"/>
      <c r="F119" s="182"/>
      <c r="G119" s="182"/>
      <c r="H119" s="191"/>
      <c r="I119" s="182"/>
      <c r="J119" s="183"/>
      <c r="K119" s="191"/>
      <c r="L119" s="191"/>
      <c r="M119" s="191"/>
      <c r="N119" s="191"/>
      <c r="O119" s="191"/>
      <c r="P119" s="191"/>
      <c r="Q119" s="176">
        <v>0</v>
      </c>
      <c r="R119" s="176">
        <v>0</v>
      </c>
      <c r="S119" s="191"/>
      <c r="T119" s="191"/>
      <c r="U119" s="176">
        <f t="shared" si="26"/>
        <v>0</v>
      </c>
      <c r="W119" s="101"/>
      <c r="X119" s="100"/>
      <c r="Y119" s="100"/>
      <c r="Z119" s="100"/>
      <c r="AA119" s="100"/>
      <c r="AB119" s="100"/>
      <c r="AC119" s="100"/>
      <c r="AD119" s="100">
        <f t="shared" si="25"/>
        <v>0</v>
      </c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</row>
    <row r="120" spans="1:51">
      <c r="A120" s="189"/>
      <c r="B120" s="190"/>
      <c r="E120" s="182"/>
      <c r="F120" s="182"/>
      <c r="G120" s="182"/>
      <c r="H120" s="191"/>
      <c r="I120" s="182"/>
      <c r="J120" s="183"/>
      <c r="K120" s="191"/>
      <c r="L120" s="191"/>
      <c r="M120" s="191"/>
      <c r="N120" s="191"/>
      <c r="O120" s="191"/>
      <c r="P120" s="191"/>
      <c r="Q120" s="176">
        <v>0</v>
      </c>
      <c r="R120" s="176">
        <v>0</v>
      </c>
      <c r="S120" s="191"/>
      <c r="T120" s="191"/>
      <c r="U120" s="176">
        <f t="shared" si="26"/>
        <v>0</v>
      </c>
      <c r="W120" s="101"/>
      <c r="X120" s="100"/>
      <c r="Y120" s="100"/>
      <c r="Z120" s="100"/>
      <c r="AA120" s="100"/>
      <c r="AB120" s="100"/>
      <c r="AC120" s="100"/>
      <c r="AD120" s="100">
        <f t="shared" si="25"/>
        <v>0</v>
      </c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</row>
    <row r="121" spans="1:51">
      <c r="A121" s="189"/>
      <c r="B121" s="190"/>
      <c r="E121" s="182"/>
      <c r="F121" s="182"/>
      <c r="G121" s="182"/>
      <c r="H121" s="191"/>
      <c r="I121" s="182"/>
      <c r="J121" s="183"/>
      <c r="K121" s="191"/>
      <c r="L121" s="191"/>
      <c r="M121" s="191"/>
      <c r="N121" s="191"/>
      <c r="O121" s="191"/>
      <c r="P121" s="191"/>
      <c r="Q121" s="176">
        <v>0</v>
      </c>
      <c r="R121" s="176">
        <v>0</v>
      </c>
      <c r="S121" s="191"/>
      <c r="T121" s="191"/>
      <c r="U121" s="176">
        <f t="shared" si="26"/>
        <v>0</v>
      </c>
      <c r="W121" s="101"/>
      <c r="X121" s="100"/>
      <c r="Y121" s="100"/>
      <c r="Z121" s="100"/>
      <c r="AA121" s="100"/>
      <c r="AB121" s="100"/>
      <c r="AC121" s="100"/>
      <c r="AD121" s="100">
        <f t="shared" si="25"/>
        <v>0</v>
      </c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</row>
    <row r="122" spans="1:51">
      <c r="A122" s="189"/>
      <c r="B122" s="190"/>
      <c r="E122" s="182"/>
      <c r="F122" s="182"/>
      <c r="G122" s="182"/>
      <c r="H122" s="191"/>
      <c r="I122" s="182"/>
      <c r="J122" s="183"/>
      <c r="K122" s="191"/>
      <c r="L122" s="191"/>
      <c r="M122" s="191"/>
      <c r="N122" s="191"/>
      <c r="O122" s="191"/>
      <c r="P122" s="191"/>
      <c r="Q122" s="176">
        <v>0</v>
      </c>
      <c r="R122" s="176">
        <v>0</v>
      </c>
      <c r="S122" s="191"/>
      <c r="T122" s="191"/>
      <c r="U122" s="176">
        <f t="shared" si="26"/>
        <v>0</v>
      </c>
      <c r="W122" s="101"/>
      <c r="X122" s="100"/>
      <c r="Y122" s="100"/>
      <c r="Z122" s="100"/>
      <c r="AA122" s="100"/>
      <c r="AB122" s="100"/>
      <c r="AC122" s="100"/>
      <c r="AD122" s="100">
        <f t="shared" si="25"/>
        <v>0</v>
      </c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</row>
    <row r="123" spans="1:51">
      <c r="A123" s="189"/>
      <c r="B123" s="190"/>
      <c r="E123" s="182"/>
      <c r="F123" s="182"/>
      <c r="G123" s="182"/>
      <c r="H123" s="191"/>
      <c r="I123" s="182"/>
      <c r="J123" s="183"/>
      <c r="K123" s="191"/>
      <c r="L123" s="191"/>
      <c r="M123" s="191"/>
      <c r="N123" s="191"/>
      <c r="O123" s="191"/>
      <c r="P123" s="191"/>
      <c r="Q123" s="176">
        <v>0</v>
      </c>
      <c r="R123" s="176">
        <v>0</v>
      </c>
      <c r="S123" s="191"/>
      <c r="T123" s="191"/>
      <c r="U123" s="176">
        <f t="shared" si="26"/>
        <v>0</v>
      </c>
      <c r="W123" s="101"/>
      <c r="X123" s="100"/>
      <c r="Y123" s="100"/>
      <c r="Z123" s="100"/>
      <c r="AA123" s="100"/>
      <c r="AB123" s="100"/>
      <c r="AC123" s="100"/>
      <c r="AD123" s="100">
        <f t="shared" si="25"/>
        <v>0</v>
      </c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15"/>
      <c r="AY123" s="100"/>
    </row>
    <row r="124" spans="1:51">
      <c r="A124" s="189"/>
      <c r="B124" s="190"/>
      <c r="E124" s="182"/>
      <c r="F124" s="182"/>
      <c r="G124" s="182"/>
      <c r="H124" s="191"/>
      <c r="I124" s="182"/>
      <c r="J124" s="183"/>
      <c r="K124" s="191"/>
      <c r="L124" s="191"/>
      <c r="M124" s="191"/>
      <c r="N124" s="191"/>
      <c r="O124" s="191"/>
      <c r="P124" s="191"/>
      <c r="Q124" s="176">
        <v>0</v>
      </c>
      <c r="R124" s="176">
        <v>0</v>
      </c>
      <c r="S124" s="191"/>
      <c r="T124" s="191"/>
      <c r="U124" s="176">
        <f t="shared" ref="U124" si="27">SUM(E124:T124)</f>
        <v>0</v>
      </c>
      <c r="W124" s="101"/>
      <c r="X124" s="100"/>
      <c r="Y124" s="100"/>
      <c r="Z124" s="100"/>
      <c r="AA124" s="100"/>
      <c r="AB124" s="100"/>
      <c r="AC124" s="100"/>
      <c r="AD124" s="100">
        <f t="shared" si="25"/>
        <v>0</v>
      </c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</row>
    <row r="125" spans="1:51">
      <c r="E125" s="182"/>
      <c r="F125" s="182"/>
      <c r="G125" s="182"/>
      <c r="I125" s="182"/>
      <c r="J125" s="183"/>
      <c r="W125" s="101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</row>
    <row r="126" spans="1:51">
      <c r="J126" s="183"/>
      <c r="W126" s="101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</row>
    <row r="127" spans="1:51">
      <c r="J127" s="183"/>
      <c r="W127" s="101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</row>
    <row r="128" spans="1:51"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01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</row>
    <row r="129" spans="2:51">
      <c r="B129" s="192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192"/>
      <c r="W129" s="101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</row>
    <row r="130" spans="2:51"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01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</row>
    <row r="131" spans="2:51">
      <c r="B131" s="192"/>
      <c r="C131" s="192"/>
      <c r="D131" s="192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01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</row>
    <row r="132" spans="2:51">
      <c r="B132" s="192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01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</row>
    <row r="133" spans="2:51"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01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</row>
    <row r="134" spans="2:51"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01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</row>
    <row r="135" spans="2:51"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  <c r="U135" s="192"/>
      <c r="V135" s="192"/>
      <c r="W135" s="101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</row>
    <row r="136" spans="2:51"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01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</row>
    <row r="137" spans="2:51"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01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</row>
    <row r="138" spans="2:51"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01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  <c r="AU138" s="100"/>
      <c r="AV138" s="100"/>
      <c r="AW138" s="100"/>
      <c r="AX138" s="100"/>
      <c r="AY138" s="100"/>
    </row>
    <row r="139" spans="2:51"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01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  <c r="AU139" s="100"/>
      <c r="AV139" s="100"/>
      <c r="AW139" s="100"/>
      <c r="AX139" s="100"/>
      <c r="AY139" s="100"/>
    </row>
    <row r="140" spans="2:51"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01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  <c r="AU140" s="100"/>
      <c r="AV140" s="100"/>
      <c r="AW140" s="100"/>
      <c r="AX140" s="100"/>
      <c r="AY140" s="100"/>
    </row>
    <row r="141" spans="2:51">
      <c r="B141" s="192"/>
      <c r="C141" s="192"/>
      <c r="D141" s="192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01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  <c r="AU141" s="100"/>
      <c r="AV141" s="100"/>
      <c r="AW141" s="100"/>
      <c r="AX141" s="100"/>
      <c r="AY141" s="100"/>
    </row>
    <row r="142" spans="2:51">
      <c r="B142" s="192"/>
      <c r="C142" s="192"/>
      <c r="D142" s="192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01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100"/>
      <c r="AW142" s="100"/>
      <c r="AX142" s="100"/>
      <c r="AY142" s="100"/>
    </row>
    <row r="143" spans="2:51"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01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  <c r="AU143" s="100"/>
      <c r="AV143" s="100"/>
      <c r="AW143" s="100"/>
      <c r="AX143" s="100"/>
      <c r="AY143" s="100"/>
    </row>
    <row r="144" spans="2:51">
      <c r="B144" s="192"/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01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  <c r="AU144" s="100"/>
      <c r="AV144" s="100"/>
      <c r="AW144" s="100"/>
      <c r="AX144" s="100"/>
      <c r="AY144" s="100"/>
    </row>
    <row r="145" spans="2:51">
      <c r="B145" s="192"/>
      <c r="C145" s="192"/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01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100"/>
    </row>
    <row r="146" spans="2:51"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01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  <c r="AU146" s="100"/>
      <c r="AV146" s="100"/>
      <c r="AW146" s="100"/>
      <c r="AX146" s="100"/>
      <c r="AY146" s="100"/>
    </row>
    <row r="147" spans="2:51"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01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  <c r="AU147" s="100"/>
      <c r="AV147" s="100"/>
      <c r="AW147" s="100"/>
      <c r="AX147" s="100"/>
      <c r="AY147" s="100"/>
    </row>
    <row r="148" spans="2:51">
      <c r="B148" s="192"/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01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  <c r="AU148" s="100"/>
      <c r="AV148" s="100"/>
      <c r="AW148" s="100"/>
      <c r="AX148" s="100"/>
      <c r="AY148" s="100"/>
    </row>
    <row r="149" spans="2:51"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01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  <c r="AU149" s="100"/>
      <c r="AV149" s="100"/>
      <c r="AW149" s="100"/>
      <c r="AX149" s="100"/>
      <c r="AY149" s="100"/>
    </row>
    <row r="150" spans="2:51"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01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  <c r="AU150" s="100"/>
      <c r="AV150" s="100"/>
      <c r="AW150" s="100"/>
      <c r="AX150" s="100"/>
      <c r="AY150" s="100"/>
    </row>
    <row r="151" spans="2:51">
      <c r="B151" s="192"/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01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  <c r="AU151" s="100"/>
      <c r="AV151" s="100"/>
      <c r="AW151" s="100"/>
      <c r="AX151" s="100"/>
      <c r="AY151" s="100"/>
    </row>
    <row r="152" spans="2:51">
      <c r="B152" s="192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01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  <c r="AU152" s="100"/>
      <c r="AV152" s="100"/>
      <c r="AW152" s="100"/>
      <c r="AX152" s="100"/>
      <c r="AY152" s="100"/>
    </row>
    <row r="153" spans="2:51">
      <c r="B153" s="192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01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</row>
    <row r="154" spans="2:51"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01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3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  <c r="AU154" s="100"/>
      <c r="AV154" s="100"/>
      <c r="AW154" s="100"/>
      <c r="AX154" s="100"/>
      <c r="AY154" s="100"/>
    </row>
    <row r="155" spans="2:51"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01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  <c r="AU155" s="100"/>
      <c r="AV155" s="100"/>
      <c r="AW155" s="100"/>
      <c r="AX155" s="100"/>
      <c r="AY155" s="100"/>
    </row>
    <row r="156" spans="2:51"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01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  <c r="AU156" s="100"/>
      <c r="AV156" s="100"/>
      <c r="AW156" s="100"/>
      <c r="AX156" s="100"/>
      <c r="AY156" s="100"/>
    </row>
    <row r="157" spans="2:51"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01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</row>
    <row r="158" spans="2:51"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01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  <c r="AU158" s="100"/>
      <c r="AV158" s="100"/>
      <c r="AW158" s="100"/>
      <c r="AX158" s="100"/>
      <c r="AY158" s="100"/>
    </row>
    <row r="159" spans="2:51"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01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  <c r="AU159" s="100"/>
      <c r="AV159" s="100"/>
      <c r="AW159" s="100"/>
      <c r="AX159" s="100"/>
      <c r="AY159" s="100"/>
    </row>
    <row r="160" spans="2:51">
      <c r="B160" s="192"/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01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  <c r="AU160" s="100"/>
      <c r="AV160" s="100"/>
      <c r="AW160" s="100"/>
      <c r="AX160" s="100"/>
      <c r="AY160" s="100"/>
    </row>
    <row r="161" spans="2:51">
      <c r="B161" s="192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01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</row>
    <row r="162" spans="2:51"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01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  <c r="AU162" s="100"/>
      <c r="AV162" s="100"/>
      <c r="AW162" s="100"/>
      <c r="AX162" s="100"/>
      <c r="AY162" s="100"/>
    </row>
    <row r="163" spans="2:51">
      <c r="B163" s="192"/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01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  <c r="AU163" s="100"/>
      <c r="AV163" s="100"/>
      <c r="AW163" s="100"/>
      <c r="AX163" s="100"/>
      <c r="AY163" s="100"/>
    </row>
    <row r="164" spans="2:51">
      <c r="B164" s="192"/>
      <c r="C164" s="192"/>
      <c r="D164" s="192"/>
      <c r="E164" s="192"/>
      <c r="F164" s="192"/>
      <c r="G164" s="192"/>
      <c r="H164" s="192"/>
      <c r="I164" s="192"/>
      <c r="J164" s="192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01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  <c r="AU164" s="100"/>
      <c r="AV164" s="100"/>
      <c r="AW164" s="100"/>
      <c r="AX164" s="100"/>
      <c r="AY164" s="100"/>
    </row>
    <row r="165" spans="2:51">
      <c r="B165" s="192"/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16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</row>
    <row r="166" spans="2:51">
      <c r="B166" s="192"/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01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</row>
    <row r="167" spans="2:51"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01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  <c r="AU167" s="100"/>
      <c r="AV167" s="100"/>
      <c r="AW167" s="100"/>
      <c r="AX167" s="100"/>
      <c r="AY167" s="100"/>
    </row>
    <row r="168" spans="2:51">
      <c r="B168" s="192"/>
      <c r="C168" s="192"/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01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  <c r="AU168" s="100"/>
      <c r="AV168" s="100"/>
      <c r="AW168" s="100"/>
      <c r="AX168" s="100"/>
      <c r="AY168" s="100"/>
    </row>
    <row r="169" spans="2:51"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16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</row>
    <row r="170" spans="2:51"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16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</row>
    <row r="171" spans="2:51"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7"/>
      <c r="X171" s="24"/>
    </row>
    <row r="172" spans="2:51"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7"/>
      <c r="X172" s="24"/>
    </row>
    <row r="173" spans="2:51"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7"/>
      <c r="X173" s="24"/>
    </row>
    <row r="174" spans="2:51"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7"/>
      <c r="X174" s="24"/>
    </row>
    <row r="175" spans="2:51"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7"/>
      <c r="X175" s="24"/>
    </row>
    <row r="176" spans="2:51"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7"/>
      <c r="X176" s="24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</row>
    <row r="177" spans="2:51"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7"/>
      <c r="X177" s="24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</row>
    <row r="178" spans="2:51"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7"/>
      <c r="X178" s="24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</row>
    <row r="179" spans="2:51"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7"/>
      <c r="X179" s="24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</row>
    <row r="180" spans="2:51"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7"/>
      <c r="X180" s="24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</row>
    <row r="181" spans="2:51"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7"/>
      <c r="X181" s="24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</row>
    <row r="182" spans="2:51"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7"/>
      <c r="X182" s="24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</row>
    <row r="183" spans="2:51"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7"/>
      <c r="X183" s="24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</row>
    <row r="184" spans="2:51"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7"/>
      <c r="X184" s="24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</row>
    <row r="185" spans="2:51"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7"/>
      <c r="X185" s="24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</row>
    <row r="186" spans="2:51"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7"/>
      <c r="X186" s="24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</row>
    <row r="187" spans="2:51"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7"/>
      <c r="X187" s="24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</row>
    <row r="188" spans="2:51"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7"/>
      <c r="X188" s="24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</row>
    <row r="189" spans="2:51"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7"/>
      <c r="X189" s="24"/>
      <c r="Y189" s="192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</row>
    <row r="190" spans="2:51"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7"/>
      <c r="X190" s="24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</row>
    <row r="191" spans="2:51"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7"/>
      <c r="X191" s="24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</row>
    <row r="192" spans="2:51"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7"/>
      <c r="X192" s="24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</row>
    <row r="193" spans="2:51"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7"/>
      <c r="X193" s="24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</row>
    <row r="194" spans="2:51"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7"/>
      <c r="X194" s="24"/>
      <c r="Y194" s="192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</row>
    <row r="195" spans="2:51"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7"/>
      <c r="X195" s="24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</row>
    <row r="196" spans="2:51"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7"/>
      <c r="X196" s="24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</row>
    <row r="197" spans="2:51"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7"/>
      <c r="X197" s="24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</row>
    <row r="198" spans="2:51"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7"/>
      <c r="X198" s="24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</row>
    <row r="199" spans="2:51"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7"/>
      <c r="X199" s="24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</row>
  </sheetData>
  <sortState ref="A2:BA376">
    <sortCondition ref="A1"/>
  </sortState>
  <phoneticPr fontId="3" type="noConversion"/>
  <pageMargins left="0" right="0" top="0" bottom="0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-0.249977111117893"/>
  </sheetPr>
  <dimension ref="A1:AN11"/>
  <sheetViews>
    <sheetView rightToLeft="1" zoomScaleNormal="100" workbookViewId="0">
      <pane xSplit="9" ySplit="2" topLeftCell="T3" activePane="bottomRight" state="frozen"/>
      <selection pane="topRight" activeCell="J1" sqref="J1"/>
      <selection pane="bottomLeft" activeCell="A8" sqref="A8"/>
      <selection pane="bottomRight" activeCell="F3" sqref="F3"/>
    </sheetView>
  </sheetViews>
  <sheetFormatPr defaultRowHeight="18.75"/>
  <cols>
    <col min="1" max="1" width="9.140625" style="47"/>
    <col min="2" max="2" width="11.5703125" style="45" customWidth="1"/>
    <col min="3" max="3" width="11.7109375" style="45" customWidth="1"/>
    <col min="4" max="4" width="9.5703125" customWidth="1"/>
    <col min="5" max="5" width="9.140625" customWidth="1"/>
    <col min="6" max="7" width="9.140625" style="138" customWidth="1"/>
    <col min="8" max="8" width="9.140625" customWidth="1"/>
    <col min="9" max="9" width="11.85546875" style="64" customWidth="1"/>
    <col min="10" max="10" width="12" customWidth="1"/>
    <col min="11" max="11" width="13.28515625" customWidth="1"/>
    <col min="12" max="12" width="12.140625" customWidth="1"/>
    <col min="13" max="13" width="11.5703125" customWidth="1"/>
    <col min="14" max="14" width="12.140625" customWidth="1"/>
    <col min="15" max="15" width="12.85546875" customWidth="1"/>
    <col min="16" max="17" width="12" style="389" customWidth="1"/>
    <col min="18" max="18" width="12.5703125" customWidth="1"/>
    <col min="19" max="19" width="12.140625" customWidth="1"/>
    <col min="20" max="20" width="12.5703125" customWidth="1"/>
    <col min="21" max="21" width="5.140625" customWidth="1"/>
    <col min="22" max="22" width="12.28515625" customWidth="1"/>
    <col min="23" max="23" width="14.140625" customWidth="1"/>
    <col min="24" max="24" width="14.42578125" customWidth="1"/>
    <col min="25" max="26" width="12.5703125" customWidth="1"/>
    <col min="27" max="27" width="11.42578125" style="393" customWidth="1"/>
    <col min="28" max="28" width="11.85546875" style="393" customWidth="1"/>
    <col min="29" max="29" width="14.85546875" style="393" customWidth="1"/>
    <col min="30" max="30" width="12.7109375" style="393" customWidth="1"/>
    <col min="31" max="31" width="11.140625" style="393" customWidth="1"/>
    <col min="32" max="32" width="13.42578125" customWidth="1"/>
    <col min="33" max="33" width="13.85546875" customWidth="1"/>
    <col min="34" max="34" width="13.140625" customWidth="1"/>
    <col min="35" max="35" width="12.140625" customWidth="1"/>
    <col min="36" max="36" width="18.42578125" style="37" customWidth="1"/>
    <col min="37" max="37" width="7.140625" style="37" bestFit="1" customWidth="1"/>
    <col min="38" max="38" width="6.28515625" style="37" bestFit="1" customWidth="1"/>
    <col min="39" max="40" width="18.42578125" style="37" customWidth="1"/>
  </cols>
  <sheetData>
    <row r="1" spans="1:40" s="63" customFormat="1" ht="64.5" thickTop="1" thickBot="1">
      <c r="A1" s="151" t="s">
        <v>65</v>
      </c>
      <c r="B1" s="152" t="s">
        <v>105</v>
      </c>
      <c r="C1" s="144" t="s">
        <v>104</v>
      </c>
      <c r="D1" s="147" t="s">
        <v>106</v>
      </c>
      <c r="E1" s="150" t="s">
        <v>107</v>
      </c>
      <c r="F1" s="149" t="s">
        <v>108</v>
      </c>
      <c r="G1" s="148" t="s">
        <v>109</v>
      </c>
      <c r="H1" s="147" t="s">
        <v>110</v>
      </c>
      <c r="I1" s="146" t="s">
        <v>111</v>
      </c>
      <c r="J1" s="154" t="s">
        <v>438</v>
      </c>
      <c r="K1" s="155" t="s">
        <v>112</v>
      </c>
      <c r="L1" s="154" t="s">
        <v>113</v>
      </c>
      <c r="M1" s="155" t="s">
        <v>114</v>
      </c>
      <c r="N1" s="154" t="s">
        <v>115</v>
      </c>
      <c r="O1" s="154" t="s">
        <v>116</v>
      </c>
      <c r="P1" s="390" t="s">
        <v>239</v>
      </c>
      <c r="Q1" s="391" t="s">
        <v>163</v>
      </c>
      <c r="R1" s="153" t="s">
        <v>117</v>
      </c>
      <c r="S1" s="156" t="s">
        <v>118</v>
      </c>
      <c r="T1" s="153" t="s">
        <v>119</v>
      </c>
      <c r="U1" s="156" t="s">
        <v>251</v>
      </c>
      <c r="V1" s="157" t="s">
        <v>120</v>
      </c>
      <c r="W1" s="156" t="s">
        <v>121</v>
      </c>
      <c r="X1" s="153" t="s">
        <v>122</v>
      </c>
      <c r="Y1" s="156" t="s">
        <v>123</v>
      </c>
      <c r="Z1" s="153" t="s">
        <v>124</v>
      </c>
      <c r="AA1" s="391" t="s">
        <v>125</v>
      </c>
      <c r="AB1" s="390" t="s">
        <v>126</v>
      </c>
      <c r="AC1" s="391" t="s">
        <v>127</v>
      </c>
      <c r="AD1" s="390" t="s">
        <v>199</v>
      </c>
      <c r="AE1" s="391" t="s">
        <v>128</v>
      </c>
      <c r="AF1" s="153" t="s">
        <v>129</v>
      </c>
      <c r="AG1" s="156" t="s">
        <v>130</v>
      </c>
      <c r="AH1" s="158" t="s">
        <v>131</v>
      </c>
      <c r="AI1" s="159" t="s">
        <v>132</v>
      </c>
      <c r="AJ1" s="159" t="s">
        <v>133</v>
      </c>
      <c r="AK1" s="159" t="s">
        <v>428</v>
      </c>
      <c r="AL1" s="159" t="s">
        <v>429</v>
      </c>
      <c r="AM1" s="159" t="s">
        <v>439</v>
      </c>
      <c r="AN1" s="159" t="s">
        <v>440</v>
      </c>
    </row>
    <row r="2" spans="1:40" ht="21" customHeight="1" thickTop="1">
      <c r="A2" s="46">
        <v>111</v>
      </c>
      <c r="B2" s="80" t="s">
        <v>135</v>
      </c>
      <c r="C2" s="79" t="s">
        <v>134</v>
      </c>
      <c r="D2" s="39" t="s">
        <v>58</v>
      </c>
      <c r="E2" s="39" t="s">
        <v>136</v>
      </c>
      <c r="F2" s="142">
        <v>18</v>
      </c>
      <c r="G2" s="142">
        <v>0</v>
      </c>
      <c r="H2" s="143">
        <v>31</v>
      </c>
      <c r="I2" s="40">
        <v>350000</v>
      </c>
      <c r="J2" s="40">
        <f>'حقوق ومزایا'!E2+'حقوق ومزایا'!F2</f>
        <v>292122</v>
      </c>
      <c r="K2" s="139">
        <f t="shared" ref="K2" si="0">J2*H2</f>
        <v>9055782</v>
      </c>
      <c r="L2" s="40">
        <f t="shared" ref="L2" si="1">(J2*30)/220*1.4*F2</f>
        <v>1003837.4181818182</v>
      </c>
      <c r="M2" s="40">
        <f t="shared" ref="M2" si="2">(J2*30)/220*1.8*G2</f>
        <v>0</v>
      </c>
      <c r="N2" s="40">
        <v>0</v>
      </c>
      <c r="O2" s="40">
        <v>0</v>
      </c>
      <c r="P2" s="387">
        <v>0</v>
      </c>
      <c r="Q2" s="386">
        <v>0</v>
      </c>
      <c r="R2" s="139">
        <f>I2/AK2*H2</f>
        <v>350000</v>
      </c>
      <c r="S2" s="139">
        <f>400000/AK2*H2</f>
        <v>400000</v>
      </c>
      <c r="T2" s="139">
        <f>1100000/AK2*H2</f>
        <v>1100000</v>
      </c>
      <c r="U2" s="40">
        <v>0</v>
      </c>
      <c r="V2" s="139">
        <f t="shared" ref="V2" si="3">(237475*3/AL2*H2)*U2</f>
        <v>0</v>
      </c>
      <c r="W2" s="139">
        <f t="shared" ref="W2" si="4">V2+T2+S2+R2+Q2+P2+O2+N2+M2+L2+K2</f>
        <v>11909619.418181818</v>
      </c>
      <c r="X2" s="139">
        <f t="shared" ref="X2" si="5">W2-V2</f>
        <v>11909619.418181818</v>
      </c>
      <c r="Y2" s="40">
        <f t="shared" ref="Y2" si="6">X2*7/100</f>
        <v>833673.35927272728</v>
      </c>
      <c r="Z2" s="139">
        <f t="shared" ref="Z2" si="7">IF(W2&lt;11500000,0,W2-11500000)</f>
        <v>409619.41818181798</v>
      </c>
      <c r="AA2" s="145">
        <f t="shared" ref="AA2" si="8">Z2*10/100</f>
        <v>40961.941818181796</v>
      </c>
      <c r="AB2" s="145">
        <v>0</v>
      </c>
      <c r="AC2" s="41">
        <v>0</v>
      </c>
      <c r="AD2" s="145">
        <v>0</v>
      </c>
      <c r="AE2" s="145">
        <v>0</v>
      </c>
      <c r="AF2" s="139">
        <f t="shared" ref="AF2" si="9">Y2+AA2+AB2+AC2+AE2+AD2</f>
        <v>874635.30109090905</v>
      </c>
      <c r="AG2" s="40">
        <f t="shared" ref="AG2" si="10">W2-AF2</f>
        <v>11034984.117090909</v>
      </c>
      <c r="AH2" s="42">
        <f t="shared" ref="AH2" si="11">SUM(X2*20/100)</f>
        <v>2381923.8836363638</v>
      </c>
      <c r="AI2" s="43">
        <f t="shared" ref="AI2" si="12">SUM(X2*3/100)</f>
        <v>357288.5825454545</v>
      </c>
      <c r="AJ2" s="43">
        <f t="shared" ref="AJ2" si="13">SUM(X2*30/100)</f>
        <v>3572885.8254545457</v>
      </c>
      <c r="AK2" s="140">
        <v>31</v>
      </c>
      <c r="AL2" s="140">
        <v>29</v>
      </c>
      <c r="AM2" s="43"/>
      <c r="AN2" s="43"/>
    </row>
    <row r="3" spans="1:40" ht="21" customHeight="1">
      <c r="A3" s="48"/>
      <c r="B3" s="496" t="s">
        <v>137</v>
      </c>
      <c r="C3" s="496"/>
      <c r="D3" s="496"/>
      <c r="E3" s="497"/>
      <c r="F3" s="137">
        <f t="shared" ref="F3:AL3" si="14">SUM(F2:F2)</f>
        <v>18</v>
      </c>
      <c r="G3" s="137">
        <f t="shared" si="14"/>
        <v>0</v>
      </c>
      <c r="H3" s="121">
        <f t="shared" si="14"/>
        <v>31</v>
      </c>
      <c r="I3" s="44">
        <f t="shared" si="14"/>
        <v>350000</v>
      </c>
      <c r="J3" s="44">
        <f t="shared" si="14"/>
        <v>292122</v>
      </c>
      <c r="K3" s="44">
        <f t="shared" si="14"/>
        <v>9055782</v>
      </c>
      <c r="L3" s="44">
        <f t="shared" si="14"/>
        <v>1003837.4181818182</v>
      </c>
      <c r="M3" s="44">
        <f t="shared" si="14"/>
        <v>0</v>
      </c>
      <c r="N3" s="44">
        <f t="shared" si="14"/>
        <v>0</v>
      </c>
      <c r="O3" s="44">
        <f t="shared" si="14"/>
        <v>0</v>
      </c>
      <c r="P3" s="388">
        <f t="shared" si="14"/>
        <v>0</v>
      </c>
      <c r="Q3" s="388">
        <f t="shared" si="14"/>
        <v>0</v>
      </c>
      <c r="R3" s="120">
        <f t="shared" si="14"/>
        <v>350000</v>
      </c>
      <c r="S3" s="120">
        <f t="shared" si="14"/>
        <v>400000</v>
      </c>
      <c r="T3" s="120">
        <f t="shared" si="14"/>
        <v>1100000</v>
      </c>
      <c r="U3" s="120">
        <f t="shared" si="14"/>
        <v>0</v>
      </c>
      <c r="V3" s="44">
        <f t="shared" si="14"/>
        <v>0</v>
      </c>
      <c r="W3" s="44">
        <f t="shared" si="14"/>
        <v>11909619.418181818</v>
      </c>
      <c r="X3" s="44">
        <f t="shared" si="14"/>
        <v>11909619.418181818</v>
      </c>
      <c r="Y3" s="44">
        <f t="shared" si="14"/>
        <v>833673.35927272728</v>
      </c>
      <c r="Z3" s="44">
        <f t="shared" si="14"/>
        <v>409619.41818181798</v>
      </c>
      <c r="AA3" s="392">
        <f t="shared" si="14"/>
        <v>40961.941818181796</v>
      </c>
      <c r="AB3" s="392">
        <f t="shared" si="14"/>
        <v>0</v>
      </c>
      <c r="AC3" s="392">
        <f t="shared" si="14"/>
        <v>0</v>
      </c>
      <c r="AD3" s="392">
        <f t="shared" si="14"/>
        <v>0</v>
      </c>
      <c r="AE3" s="392">
        <f t="shared" si="14"/>
        <v>0</v>
      </c>
      <c r="AF3" s="168">
        <f t="shared" si="14"/>
        <v>874635.30109090905</v>
      </c>
      <c r="AG3" s="44">
        <f t="shared" si="14"/>
        <v>11034984.117090909</v>
      </c>
      <c r="AH3" s="44">
        <f t="shared" si="14"/>
        <v>2381923.8836363638</v>
      </c>
      <c r="AI3" s="44">
        <f t="shared" si="14"/>
        <v>357288.5825454545</v>
      </c>
      <c r="AJ3" s="81">
        <f t="shared" si="14"/>
        <v>3572885.8254545457</v>
      </c>
      <c r="AK3" s="81">
        <f t="shared" si="14"/>
        <v>31</v>
      </c>
      <c r="AL3" s="81">
        <f t="shared" si="14"/>
        <v>29</v>
      </c>
      <c r="AM3" s="81"/>
      <c r="AN3" s="81"/>
    </row>
    <row r="5" spans="1:40">
      <c r="AB5" s="394"/>
    </row>
    <row r="10" spans="1:40" ht="21">
      <c r="J10" s="40"/>
    </row>
    <row r="11" spans="1:40" ht="21">
      <c r="J11" s="40"/>
    </row>
  </sheetData>
  <sheetProtection formatCells="0" formatColumns="0" formatRows="0" insertColumns="0" insertRows="0" insertHyperlinks="0" deleteColumns="0" deleteRows="0" sort="0" autoFilter="0" pivotTables="0"/>
  <sortState ref="A2:AL103">
    <sortCondition ref="A1"/>
  </sortState>
  <mergeCells count="1">
    <mergeCell ref="B3:E3"/>
  </mergeCells>
  <pageMargins left="0.7" right="0.7" top="0.75" bottom="0.75" header="0.3" footer="0.3"/>
  <pageSetup paperSize="9" scale="9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AC3"/>
  <sheetViews>
    <sheetView rightToLeft="1" workbookViewId="0">
      <pane ySplit="1" topLeftCell="A2" activePane="bottomLeft" state="frozen"/>
      <selection activeCell="F1" sqref="F1"/>
      <selection pane="bottomLeft" activeCell="A3" sqref="A3"/>
    </sheetView>
  </sheetViews>
  <sheetFormatPr defaultRowHeight="15.75"/>
  <cols>
    <col min="1" max="1" width="5.140625" style="275" bestFit="1" customWidth="1"/>
    <col min="2" max="2" width="9.42578125" style="275" bestFit="1" customWidth="1"/>
    <col min="3" max="3" width="22" style="275" bestFit="1" customWidth="1"/>
    <col min="4" max="4" width="12.42578125" style="274" bestFit="1" customWidth="1"/>
    <col min="5" max="5" width="12.42578125" style="290" bestFit="1" customWidth="1"/>
    <col min="6" max="6" width="8.42578125" style="290" bestFit="1" customWidth="1"/>
    <col min="7" max="10" width="10.42578125" style="291" customWidth="1"/>
    <col min="11" max="11" width="10.42578125" style="291" bestFit="1" customWidth="1"/>
    <col min="12" max="12" width="10.5703125" style="291" bestFit="1" customWidth="1"/>
    <col min="13" max="14" width="10.42578125" style="291" bestFit="1" customWidth="1"/>
    <col min="15" max="15" width="7.85546875" style="291" bestFit="1" customWidth="1"/>
    <col min="16" max="16" width="9.42578125" style="291" bestFit="1" customWidth="1"/>
    <col min="17" max="18" width="7.28515625" style="291" bestFit="1" customWidth="1"/>
    <col min="19" max="19" width="7.140625" style="291" bestFit="1" customWidth="1"/>
    <col min="20" max="20" width="7.28515625" style="291" bestFit="1" customWidth="1"/>
    <col min="21" max="22" width="7.5703125" style="291" bestFit="1" customWidth="1"/>
    <col min="23" max="23" width="9.7109375" style="291" bestFit="1" customWidth="1"/>
    <col min="24" max="24" width="10.42578125" style="291" bestFit="1" customWidth="1"/>
    <col min="25" max="25" width="8.140625" style="291" bestFit="1" customWidth="1"/>
    <col min="26" max="26" width="6.42578125" style="291" bestFit="1" customWidth="1"/>
    <col min="27" max="27" width="10" style="291" bestFit="1" customWidth="1"/>
    <col min="28" max="28" width="9.7109375" style="291" bestFit="1" customWidth="1"/>
    <col min="29" max="16384" width="9.140625" style="275"/>
  </cols>
  <sheetData>
    <row r="1" spans="1:29" ht="21" thickTop="1" thickBot="1">
      <c r="A1" s="281"/>
      <c r="B1" s="281" t="s">
        <v>219</v>
      </c>
      <c r="C1" s="281" t="s">
        <v>220</v>
      </c>
      <c r="D1" s="282" t="s">
        <v>457</v>
      </c>
      <c r="E1" s="283" t="s">
        <v>391</v>
      </c>
      <c r="F1" s="284" t="s">
        <v>392</v>
      </c>
      <c r="G1" s="283" t="s">
        <v>393</v>
      </c>
      <c r="H1" s="283" t="s">
        <v>394</v>
      </c>
      <c r="I1" s="283" t="s">
        <v>395</v>
      </c>
      <c r="J1" s="283" t="s">
        <v>396</v>
      </c>
      <c r="K1" s="283" t="s">
        <v>397</v>
      </c>
      <c r="L1" s="283" t="s">
        <v>398</v>
      </c>
      <c r="M1" s="283" t="s">
        <v>399</v>
      </c>
      <c r="N1" s="283" t="s">
        <v>400</v>
      </c>
      <c r="O1" s="283" t="s">
        <v>401</v>
      </c>
      <c r="P1" s="283" t="s">
        <v>402</v>
      </c>
      <c r="Q1" s="283" t="s">
        <v>403</v>
      </c>
      <c r="R1" s="283" t="s">
        <v>404</v>
      </c>
      <c r="S1" s="283" t="s">
        <v>405</v>
      </c>
      <c r="T1" s="283" t="s">
        <v>406</v>
      </c>
      <c r="U1" s="283" t="s">
        <v>407</v>
      </c>
      <c r="V1" s="283" t="s">
        <v>408</v>
      </c>
      <c r="W1" s="283" t="s">
        <v>409</v>
      </c>
      <c r="X1" s="283" t="s">
        <v>410</v>
      </c>
      <c r="Y1" s="283" t="s">
        <v>411</v>
      </c>
      <c r="Z1" s="283" t="s">
        <v>412</v>
      </c>
      <c r="AA1" s="283" t="s">
        <v>413</v>
      </c>
      <c r="AB1" s="284" t="s">
        <v>246</v>
      </c>
      <c r="AC1" s="280"/>
    </row>
    <row r="2" spans="1:29" ht="20.25" thickTop="1">
      <c r="A2" s="277">
        <v>1</v>
      </c>
      <c r="B2" s="276">
        <v>111</v>
      </c>
      <c r="C2" s="278" t="s">
        <v>54</v>
      </c>
      <c r="D2" s="273" t="s">
        <v>414</v>
      </c>
      <c r="E2" s="286">
        <v>62000000</v>
      </c>
      <c r="F2" s="287">
        <v>15</v>
      </c>
      <c r="G2" s="286">
        <v>2100000</v>
      </c>
      <c r="H2" s="286">
        <v>2100000</v>
      </c>
      <c r="I2" s="286">
        <f>H2</f>
        <v>2100000</v>
      </c>
      <c r="J2" s="286">
        <v>2100000</v>
      </c>
      <c r="K2" s="286">
        <v>5000000</v>
      </c>
      <c r="L2" s="288">
        <v>5000000</v>
      </c>
      <c r="M2" s="286">
        <v>5000000</v>
      </c>
      <c r="N2" s="286">
        <v>5000000</v>
      </c>
      <c r="O2" s="289">
        <v>5000000</v>
      </c>
      <c r="P2" s="289">
        <v>4000000</v>
      </c>
      <c r="Q2" s="289">
        <v>4000000</v>
      </c>
      <c r="R2" s="289">
        <v>4000000</v>
      </c>
      <c r="S2" s="289">
        <v>4000000</v>
      </c>
      <c r="T2" s="289">
        <v>4000000</v>
      </c>
      <c r="U2" s="289">
        <v>4000000</v>
      </c>
      <c r="V2" s="289">
        <v>4600000</v>
      </c>
      <c r="W2" s="289"/>
      <c r="X2" s="289"/>
      <c r="Y2" s="289"/>
      <c r="Z2" s="289"/>
      <c r="AA2" s="289">
        <f t="shared" ref="AA2" si="0">SUM(G2:Z2)</f>
        <v>62000000</v>
      </c>
      <c r="AB2" s="285">
        <f t="shared" ref="AB2" si="1">E2-AA2</f>
        <v>0</v>
      </c>
      <c r="AC2" s="279"/>
    </row>
    <row r="3" spans="1:29" ht="19.5">
      <c r="A3" s="277">
        <v>2</v>
      </c>
      <c r="B3" s="276">
        <v>111</v>
      </c>
      <c r="C3" s="278" t="s">
        <v>54</v>
      </c>
      <c r="D3" s="273"/>
      <c r="E3" s="286"/>
      <c r="F3" s="287"/>
      <c r="G3" s="286"/>
      <c r="H3" s="286"/>
      <c r="I3" s="286"/>
      <c r="J3" s="286"/>
      <c r="K3" s="286"/>
      <c r="L3" s="288"/>
      <c r="M3" s="286"/>
      <c r="N3" s="286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>
        <f t="shared" ref="AA3" si="2">SUM(G3:Z3)</f>
        <v>0</v>
      </c>
      <c r="AB3" s="285">
        <f t="shared" ref="AB3" si="3">E3-AA3</f>
        <v>0</v>
      </c>
      <c r="AC3" s="279"/>
    </row>
  </sheetData>
  <sortState ref="A2:AB120">
    <sortCondition ref="B1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7030A0"/>
  </sheetPr>
  <dimension ref="A1:P275"/>
  <sheetViews>
    <sheetView rightToLeft="1" workbookViewId="0">
      <selection activeCell="H4" sqref="H4"/>
    </sheetView>
  </sheetViews>
  <sheetFormatPr defaultRowHeight="22.5"/>
  <cols>
    <col min="1" max="1" width="5" style="358" bestFit="1" customWidth="1"/>
    <col min="2" max="2" width="10.7109375" style="343" bestFit="1" customWidth="1"/>
    <col min="3" max="3" width="12.7109375" style="353" bestFit="1" customWidth="1"/>
    <col min="4" max="4" width="21.7109375" style="353" bestFit="1" customWidth="1"/>
    <col min="5" max="15" width="9.140625" style="346"/>
    <col min="16" max="16" width="18.7109375" style="347" bestFit="1" customWidth="1"/>
  </cols>
  <sheetData>
    <row r="1" spans="1:16" s="354" customFormat="1" ht="23.25" customHeight="1" thickTop="1" thickBot="1">
      <c r="A1" s="500" t="s">
        <v>41</v>
      </c>
      <c r="B1" s="499" t="s">
        <v>87</v>
      </c>
      <c r="C1" s="498" t="s">
        <v>217</v>
      </c>
      <c r="D1" s="498" t="s">
        <v>216</v>
      </c>
      <c r="E1" s="501" t="s">
        <v>435</v>
      </c>
      <c r="F1" s="501"/>
      <c r="G1" s="501"/>
      <c r="H1" s="501"/>
      <c r="I1" s="501"/>
      <c r="J1" s="501"/>
      <c r="K1" s="501"/>
      <c r="L1" s="501"/>
      <c r="M1" s="501"/>
      <c r="N1" s="501"/>
      <c r="O1" s="502" t="s">
        <v>137</v>
      </c>
      <c r="P1" s="498" t="s">
        <v>434</v>
      </c>
    </row>
    <row r="2" spans="1:16" s="354" customFormat="1" ht="19.5" customHeight="1" thickTop="1" thickBot="1">
      <c r="A2" s="500"/>
      <c r="B2" s="499"/>
      <c r="C2" s="498"/>
      <c r="D2" s="498"/>
      <c r="E2" s="355">
        <v>1</v>
      </c>
      <c r="F2" s="355">
        <v>2</v>
      </c>
      <c r="G2" s="355">
        <v>3</v>
      </c>
      <c r="H2" s="355">
        <v>4</v>
      </c>
      <c r="I2" s="355">
        <v>5</v>
      </c>
      <c r="J2" s="355">
        <v>6</v>
      </c>
      <c r="K2" s="355">
        <v>7</v>
      </c>
      <c r="L2" s="355">
        <v>8</v>
      </c>
      <c r="M2" s="355">
        <v>9</v>
      </c>
      <c r="N2" s="355">
        <v>10</v>
      </c>
      <c r="O2" s="502"/>
      <c r="P2" s="498"/>
    </row>
    <row r="3" spans="1:16" ht="23.25" thickTop="1">
      <c r="A3" s="344">
        <v>6</v>
      </c>
      <c r="B3" s="334">
        <v>111</v>
      </c>
      <c r="C3" s="348" t="s">
        <v>91</v>
      </c>
      <c r="D3" s="348" t="s">
        <v>218</v>
      </c>
      <c r="E3" s="346">
        <v>86</v>
      </c>
      <c r="F3" s="346">
        <v>549</v>
      </c>
      <c r="G3" s="346">
        <v>610</v>
      </c>
      <c r="H3" s="346">
        <v>1113</v>
      </c>
      <c r="O3" s="345">
        <f t="shared" ref="O3:O4" si="0">SUM(E3:N3)</f>
        <v>2358</v>
      </c>
      <c r="P3" s="416">
        <f>O3/365</f>
        <v>6.4602739726027396</v>
      </c>
    </row>
    <row r="4" spans="1:16">
      <c r="A4" s="344">
        <v>35</v>
      </c>
      <c r="B4" s="334"/>
      <c r="C4" s="348"/>
      <c r="D4" s="348"/>
      <c r="O4" s="345">
        <f t="shared" si="0"/>
        <v>0</v>
      </c>
    </row>
    <row r="5" spans="1:16">
      <c r="A5" s="344">
        <v>113</v>
      </c>
      <c r="B5" s="337"/>
      <c r="C5" s="188"/>
      <c r="D5" s="188"/>
      <c r="O5" s="345">
        <f t="shared" ref="O5:O28" si="1">SUM(E5:N5)</f>
        <v>0</v>
      </c>
    </row>
    <row r="6" spans="1:16">
      <c r="A6" s="344">
        <v>61</v>
      </c>
      <c r="B6" s="333"/>
      <c r="C6" s="349"/>
      <c r="D6" s="349"/>
      <c r="O6" s="345">
        <f t="shared" si="1"/>
        <v>0</v>
      </c>
    </row>
    <row r="7" spans="1:16">
      <c r="A7" s="344">
        <v>19</v>
      </c>
      <c r="B7" s="334"/>
      <c r="C7" s="348"/>
      <c r="D7" s="348"/>
      <c r="O7" s="345">
        <f t="shared" si="1"/>
        <v>0</v>
      </c>
    </row>
    <row r="8" spans="1:16">
      <c r="A8" s="344">
        <v>27</v>
      </c>
      <c r="B8" s="334"/>
      <c r="C8" s="348"/>
      <c r="D8" s="348"/>
      <c r="O8" s="345">
        <f t="shared" si="1"/>
        <v>0</v>
      </c>
    </row>
    <row r="9" spans="1:16">
      <c r="A9" s="344">
        <v>1</v>
      </c>
      <c r="B9" s="334"/>
      <c r="C9" s="348"/>
      <c r="D9" s="348"/>
      <c r="O9" s="345">
        <f t="shared" si="1"/>
        <v>0</v>
      </c>
    </row>
    <row r="10" spans="1:16">
      <c r="A10" s="344">
        <v>100</v>
      </c>
      <c r="B10" s="334"/>
      <c r="C10" s="348"/>
      <c r="D10" s="348"/>
      <c r="O10" s="345">
        <f t="shared" si="1"/>
        <v>0</v>
      </c>
    </row>
    <row r="11" spans="1:16">
      <c r="A11" s="344">
        <v>5</v>
      </c>
      <c r="B11" s="334"/>
      <c r="C11" s="348"/>
      <c r="D11" s="348"/>
      <c r="O11" s="345">
        <f t="shared" si="1"/>
        <v>0</v>
      </c>
    </row>
    <row r="12" spans="1:16">
      <c r="A12" s="344">
        <v>90</v>
      </c>
      <c r="B12" s="334"/>
      <c r="C12" s="348"/>
      <c r="D12" s="348"/>
      <c r="O12" s="345">
        <f t="shared" si="1"/>
        <v>0</v>
      </c>
    </row>
    <row r="13" spans="1:16">
      <c r="A13" s="344">
        <v>52</v>
      </c>
      <c r="B13" s="334"/>
      <c r="C13" s="348"/>
      <c r="D13" s="348"/>
      <c r="O13" s="345">
        <f t="shared" si="1"/>
        <v>0</v>
      </c>
    </row>
    <row r="14" spans="1:16">
      <c r="A14" s="344">
        <v>53</v>
      </c>
      <c r="B14" s="334"/>
      <c r="C14" s="348"/>
      <c r="D14" s="348"/>
      <c r="O14" s="345">
        <f t="shared" si="1"/>
        <v>0</v>
      </c>
    </row>
    <row r="15" spans="1:16">
      <c r="A15" s="344">
        <v>44</v>
      </c>
      <c r="B15" s="334"/>
      <c r="C15" s="348"/>
      <c r="D15" s="348"/>
      <c r="O15" s="345">
        <f t="shared" si="1"/>
        <v>0</v>
      </c>
    </row>
    <row r="16" spans="1:16">
      <c r="A16" s="344">
        <v>58</v>
      </c>
      <c r="B16" s="334"/>
      <c r="C16" s="348"/>
      <c r="D16" s="348"/>
      <c r="O16" s="345">
        <f t="shared" si="1"/>
        <v>0</v>
      </c>
    </row>
    <row r="17" spans="1:15">
      <c r="A17" s="344">
        <v>62</v>
      </c>
      <c r="B17" s="334"/>
      <c r="C17" s="348"/>
      <c r="D17" s="348"/>
      <c r="O17" s="345">
        <f t="shared" si="1"/>
        <v>0</v>
      </c>
    </row>
    <row r="18" spans="1:15">
      <c r="A18" s="344">
        <v>32</v>
      </c>
      <c r="B18" s="334"/>
      <c r="C18" s="348"/>
      <c r="D18" s="348"/>
      <c r="O18" s="345">
        <f t="shared" si="1"/>
        <v>0</v>
      </c>
    </row>
    <row r="19" spans="1:15">
      <c r="A19" s="344">
        <v>65</v>
      </c>
      <c r="B19" s="334"/>
      <c r="C19" s="348"/>
      <c r="D19" s="348"/>
      <c r="O19" s="345">
        <f t="shared" si="1"/>
        <v>0</v>
      </c>
    </row>
    <row r="20" spans="1:15">
      <c r="A20" s="344">
        <v>42</v>
      </c>
      <c r="B20" s="334"/>
      <c r="C20" s="348"/>
      <c r="D20" s="348"/>
      <c r="O20" s="345">
        <f t="shared" si="1"/>
        <v>0</v>
      </c>
    </row>
    <row r="21" spans="1:15">
      <c r="A21" s="344">
        <v>38</v>
      </c>
      <c r="B21" s="334"/>
      <c r="C21" s="348"/>
      <c r="D21" s="348"/>
      <c r="O21" s="345">
        <f t="shared" si="1"/>
        <v>0</v>
      </c>
    </row>
    <row r="22" spans="1:15">
      <c r="A22" s="344">
        <v>59</v>
      </c>
      <c r="B22" s="335"/>
      <c r="C22" s="350"/>
      <c r="D22" s="350"/>
      <c r="O22" s="345">
        <f t="shared" si="1"/>
        <v>0</v>
      </c>
    </row>
    <row r="23" spans="1:15">
      <c r="A23" s="344">
        <v>39</v>
      </c>
      <c r="B23" s="334"/>
      <c r="C23" s="348"/>
      <c r="D23" s="348"/>
      <c r="O23" s="345">
        <f t="shared" si="1"/>
        <v>0</v>
      </c>
    </row>
    <row r="24" spans="1:15">
      <c r="A24" s="344">
        <v>77</v>
      </c>
      <c r="B24" s="333"/>
      <c r="C24" s="349"/>
      <c r="D24" s="349"/>
      <c r="O24" s="345">
        <f t="shared" si="1"/>
        <v>0</v>
      </c>
    </row>
    <row r="25" spans="1:15">
      <c r="A25" s="344">
        <v>110</v>
      </c>
      <c r="B25" s="334"/>
      <c r="C25" s="348"/>
      <c r="D25" s="348"/>
      <c r="O25" s="345">
        <f t="shared" si="1"/>
        <v>0</v>
      </c>
    </row>
    <row r="26" spans="1:15">
      <c r="A26" s="344">
        <v>111</v>
      </c>
      <c r="B26" s="336"/>
      <c r="C26" s="351"/>
      <c r="D26" s="351"/>
      <c r="O26" s="345">
        <f t="shared" si="1"/>
        <v>0</v>
      </c>
    </row>
    <row r="27" spans="1:15">
      <c r="A27" s="344">
        <v>112</v>
      </c>
      <c r="B27" s="337"/>
      <c r="C27" s="188"/>
      <c r="D27" s="188"/>
      <c r="O27" s="345">
        <f t="shared" si="1"/>
        <v>0</v>
      </c>
    </row>
    <row r="28" spans="1:15">
      <c r="A28" s="344">
        <v>102</v>
      </c>
      <c r="B28" s="337"/>
      <c r="C28" s="188"/>
      <c r="D28" s="188"/>
      <c r="O28" s="345">
        <f t="shared" si="1"/>
        <v>0</v>
      </c>
    </row>
    <row r="29" spans="1:15">
      <c r="A29" s="344">
        <v>129</v>
      </c>
      <c r="B29" s="337"/>
      <c r="C29" s="188"/>
      <c r="D29" s="188"/>
      <c r="O29" s="345">
        <f t="shared" ref="O29:O92" si="2">SUM(E29:N29)</f>
        <v>0</v>
      </c>
    </row>
    <row r="30" spans="1:15">
      <c r="A30" s="344">
        <v>130</v>
      </c>
      <c r="B30" s="337"/>
      <c r="C30" s="188"/>
      <c r="D30" s="188"/>
      <c r="O30" s="345">
        <f t="shared" si="2"/>
        <v>0</v>
      </c>
    </row>
    <row r="31" spans="1:15">
      <c r="A31" s="344">
        <v>131</v>
      </c>
      <c r="B31" s="337"/>
      <c r="C31" s="188"/>
      <c r="D31" s="188"/>
      <c r="O31" s="345">
        <f t="shared" si="2"/>
        <v>0</v>
      </c>
    </row>
    <row r="32" spans="1:15">
      <c r="A32" s="344">
        <v>132</v>
      </c>
      <c r="B32" s="337"/>
      <c r="C32" s="188"/>
      <c r="D32" s="188"/>
      <c r="O32" s="345">
        <f t="shared" si="2"/>
        <v>0</v>
      </c>
    </row>
    <row r="33" spans="1:15">
      <c r="A33" s="344">
        <v>133</v>
      </c>
      <c r="B33" s="337"/>
      <c r="C33" s="188"/>
      <c r="D33" s="188"/>
      <c r="O33" s="345">
        <f t="shared" si="2"/>
        <v>0</v>
      </c>
    </row>
    <row r="34" spans="1:15">
      <c r="A34" s="344">
        <v>134</v>
      </c>
      <c r="B34" s="337"/>
      <c r="C34" s="188"/>
      <c r="D34" s="188"/>
      <c r="O34" s="345">
        <f t="shared" si="2"/>
        <v>0</v>
      </c>
    </row>
    <row r="35" spans="1:15">
      <c r="A35" s="344">
        <v>135</v>
      </c>
      <c r="B35" s="338"/>
      <c r="C35" s="262"/>
      <c r="D35" s="262"/>
      <c r="O35" s="345">
        <f t="shared" si="2"/>
        <v>0</v>
      </c>
    </row>
    <row r="36" spans="1:15">
      <c r="A36" s="344">
        <v>136</v>
      </c>
      <c r="B36" s="337"/>
      <c r="C36" s="188"/>
      <c r="D36" s="188"/>
      <c r="O36" s="345">
        <f t="shared" si="2"/>
        <v>0</v>
      </c>
    </row>
    <row r="37" spans="1:15">
      <c r="A37" s="344">
        <v>137</v>
      </c>
      <c r="B37" s="338"/>
      <c r="C37" s="262"/>
      <c r="D37" s="262"/>
      <c r="O37" s="345">
        <f t="shared" si="2"/>
        <v>0</v>
      </c>
    </row>
    <row r="38" spans="1:15">
      <c r="A38" s="344">
        <v>138</v>
      </c>
      <c r="B38" s="338"/>
      <c r="C38" s="262"/>
      <c r="D38" s="262"/>
      <c r="O38" s="345">
        <f t="shared" si="2"/>
        <v>0</v>
      </c>
    </row>
    <row r="39" spans="1:15">
      <c r="A39" s="344">
        <v>139</v>
      </c>
      <c r="B39" s="338"/>
      <c r="C39" s="262"/>
      <c r="D39" s="262"/>
      <c r="O39" s="345">
        <f t="shared" si="2"/>
        <v>0</v>
      </c>
    </row>
    <row r="40" spans="1:15">
      <c r="A40" s="344">
        <v>140</v>
      </c>
      <c r="B40" s="338"/>
      <c r="C40" s="262"/>
      <c r="D40" s="262"/>
      <c r="O40" s="345">
        <f t="shared" si="2"/>
        <v>0</v>
      </c>
    </row>
    <row r="41" spans="1:15">
      <c r="A41" s="344">
        <v>141</v>
      </c>
      <c r="B41" s="338"/>
      <c r="C41" s="262"/>
      <c r="D41" s="262"/>
      <c r="O41" s="345">
        <f t="shared" si="2"/>
        <v>0</v>
      </c>
    </row>
    <row r="42" spans="1:15">
      <c r="A42" s="344">
        <v>142</v>
      </c>
      <c r="B42" s="338"/>
      <c r="C42" s="262"/>
      <c r="D42" s="262"/>
      <c r="O42" s="345">
        <f t="shared" si="2"/>
        <v>0</v>
      </c>
    </row>
    <row r="43" spans="1:15">
      <c r="A43" s="344">
        <v>143</v>
      </c>
      <c r="B43" s="338"/>
      <c r="C43" s="262"/>
      <c r="D43" s="262"/>
      <c r="O43" s="345">
        <f t="shared" si="2"/>
        <v>0</v>
      </c>
    </row>
    <row r="44" spans="1:15">
      <c r="A44" s="344">
        <v>144</v>
      </c>
      <c r="B44" s="338"/>
      <c r="C44" s="262"/>
      <c r="D44" s="262"/>
      <c r="O44" s="345">
        <f t="shared" si="2"/>
        <v>0</v>
      </c>
    </row>
    <row r="45" spans="1:15">
      <c r="A45" s="344">
        <v>145</v>
      </c>
      <c r="B45" s="338"/>
      <c r="C45" s="262"/>
      <c r="D45" s="262"/>
      <c r="O45" s="345">
        <f t="shared" si="2"/>
        <v>0</v>
      </c>
    </row>
    <row r="46" spans="1:15">
      <c r="A46" s="344">
        <v>146</v>
      </c>
      <c r="B46" s="337"/>
      <c r="C46" s="188"/>
      <c r="D46" s="188"/>
      <c r="O46" s="345">
        <f t="shared" si="2"/>
        <v>0</v>
      </c>
    </row>
    <row r="47" spans="1:15">
      <c r="A47" s="344">
        <v>147</v>
      </c>
      <c r="B47" s="339"/>
      <c r="C47" s="188"/>
      <c r="D47" s="188"/>
      <c r="O47" s="345">
        <f t="shared" si="2"/>
        <v>0</v>
      </c>
    </row>
    <row r="48" spans="1:15">
      <c r="A48" s="344">
        <v>148</v>
      </c>
      <c r="B48" s="337"/>
      <c r="C48" s="188"/>
      <c r="D48" s="188"/>
      <c r="O48" s="345">
        <f t="shared" si="2"/>
        <v>0</v>
      </c>
    </row>
    <row r="49" spans="1:15">
      <c r="A49" s="344">
        <v>149</v>
      </c>
      <c r="B49" s="337"/>
      <c r="C49" s="188"/>
      <c r="D49" s="188"/>
      <c r="O49" s="345">
        <f t="shared" si="2"/>
        <v>0</v>
      </c>
    </row>
    <row r="50" spans="1:15">
      <c r="A50" s="344">
        <v>150</v>
      </c>
      <c r="B50" s="337"/>
      <c r="C50" s="188"/>
      <c r="D50" s="188"/>
      <c r="O50" s="345">
        <f t="shared" si="2"/>
        <v>0</v>
      </c>
    </row>
    <row r="51" spans="1:15">
      <c r="A51" s="344">
        <v>151</v>
      </c>
      <c r="B51" s="337"/>
      <c r="C51" s="188"/>
      <c r="D51" s="188"/>
      <c r="O51" s="345">
        <f t="shared" si="2"/>
        <v>0</v>
      </c>
    </row>
    <row r="52" spans="1:15">
      <c r="A52" s="344">
        <v>152</v>
      </c>
      <c r="B52" s="337"/>
      <c r="C52" s="188"/>
      <c r="D52" s="188"/>
      <c r="O52" s="345">
        <f t="shared" si="2"/>
        <v>0</v>
      </c>
    </row>
    <row r="53" spans="1:15">
      <c r="A53" s="344">
        <v>153</v>
      </c>
      <c r="B53" s="337"/>
      <c r="C53" s="188"/>
      <c r="D53" s="188"/>
      <c r="O53" s="345">
        <f t="shared" si="2"/>
        <v>0</v>
      </c>
    </row>
    <row r="54" spans="1:15">
      <c r="A54" s="344">
        <v>154</v>
      </c>
      <c r="B54" s="337"/>
      <c r="C54" s="188"/>
      <c r="D54" s="188"/>
      <c r="O54" s="345">
        <f t="shared" si="2"/>
        <v>0</v>
      </c>
    </row>
    <row r="55" spans="1:15">
      <c r="A55" s="344">
        <v>155</v>
      </c>
      <c r="B55" s="337"/>
      <c r="C55" s="188"/>
      <c r="D55" s="188"/>
      <c r="O55" s="345">
        <f t="shared" si="2"/>
        <v>0</v>
      </c>
    </row>
    <row r="56" spans="1:15">
      <c r="A56" s="344">
        <v>156</v>
      </c>
      <c r="B56" s="337"/>
      <c r="C56" s="188"/>
      <c r="D56" s="188"/>
      <c r="O56" s="345">
        <f t="shared" si="2"/>
        <v>0</v>
      </c>
    </row>
    <row r="57" spans="1:15">
      <c r="A57" s="344">
        <v>157</v>
      </c>
      <c r="B57" s="337"/>
      <c r="C57" s="188"/>
      <c r="D57" s="188"/>
      <c r="O57" s="345">
        <f t="shared" si="2"/>
        <v>0</v>
      </c>
    </row>
    <row r="58" spans="1:15">
      <c r="A58" s="344">
        <v>158</v>
      </c>
      <c r="B58" s="337"/>
      <c r="C58" s="188"/>
      <c r="D58" s="188"/>
      <c r="O58" s="345">
        <f t="shared" si="2"/>
        <v>0</v>
      </c>
    </row>
    <row r="59" spans="1:15">
      <c r="A59" s="344">
        <v>159</v>
      </c>
      <c r="B59" s="337"/>
      <c r="C59" s="188"/>
      <c r="D59" s="188"/>
      <c r="O59" s="345">
        <f t="shared" si="2"/>
        <v>0</v>
      </c>
    </row>
    <row r="60" spans="1:15">
      <c r="A60" s="344">
        <v>160</v>
      </c>
      <c r="B60" s="337"/>
      <c r="C60" s="188"/>
      <c r="D60" s="188"/>
      <c r="O60" s="345">
        <f t="shared" si="2"/>
        <v>0</v>
      </c>
    </row>
    <row r="61" spans="1:15">
      <c r="A61" s="344">
        <v>161</v>
      </c>
      <c r="B61" s="337"/>
      <c r="C61" s="188"/>
      <c r="D61" s="188"/>
      <c r="O61" s="345">
        <f t="shared" si="2"/>
        <v>0</v>
      </c>
    </row>
    <row r="62" spans="1:15">
      <c r="A62" s="344">
        <v>162</v>
      </c>
      <c r="B62" s="337"/>
      <c r="C62" s="188"/>
      <c r="D62" s="188"/>
      <c r="O62" s="345">
        <f t="shared" si="2"/>
        <v>0</v>
      </c>
    </row>
    <row r="63" spans="1:15">
      <c r="A63" s="344">
        <v>163</v>
      </c>
      <c r="B63" s="337"/>
      <c r="C63" s="188"/>
      <c r="D63" s="188"/>
      <c r="O63" s="345">
        <f t="shared" si="2"/>
        <v>0</v>
      </c>
    </row>
    <row r="64" spans="1:15">
      <c r="A64" s="344">
        <v>164</v>
      </c>
      <c r="B64" s="337"/>
      <c r="C64" s="188"/>
      <c r="D64" s="188"/>
      <c r="O64" s="345">
        <f t="shared" si="2"/>
        <v>0</v>
      </c>
    </row>
    <row r="65" spans="1:15">
      <c r="A65" s="344">
        <v>165</v>
      </c>
      <c r="B65" s="340"/>
      <c r="C65" s="262"/>
      <c r="D65" s="262"/>
      <c r="O65" s="345">
        <f t="shared" si="2"/>
        <v>0</v>
      </c>
    </row>
    <row r="66" spans="1:15">
      <c r="A66" s="344">
        <v>166</v>
      </c>
      <c r="B66" s="340"/>
      <c r="C66" s="262"/>
      <c r="D66" s="262"/>
      <c r="O66" s="345">
        <f t="shared" si="2"/>
        <v>0</v>
      </c>
    </row>
    <row r="67" spans="1:15">
      <c r="A67" s="344">
        <v>167</v>
      </c>
      <c r="B67" s="340"/>
      <c r="C67" s="262"/>
      <c r="D67" s="262"/>
      <c r="O67" s="345">
        <f t="shared" si="2"/>
        <v>0</v>
      </c>
    </row>
    <row r="68" spans="1:15">
      <c r="A68" s="344">
        <v>168</v>
      </c>
      <c r="B68" s="340"/>
      <c r="C68" s="262"/>
      <c r="D68" s="262"/>
      <c r="O68" s="345">
        <f t="shared" si="2"/>
        <v>0</v>
      </c>
    </row>
    <row r="69" spans="1:15">
      <c r="A69" s="344">
        <v>169</v>
      </c>
      <c r="B69" s="340"/>
      <c r="C69" s="262"/>
      <c r="D69" s="262"/>
      <c r="O69" s="345">
        <f t="shared" si="2"/>
        <v>0</v>
      </c>
    </row>
    <row r="70" spans="1:15">
      <c r="A70" s="344">
        <v>170</v>
      </c>
      <c r="B70" s="340"/>
      <c r="C70" s="262"/>
      <c r="D70" s="262"/>
      <c r="O70" s="345">
        <f t="shared" si="2"/>
        <v>0</v>
      </c>
    </row>
    <row r="71" spans="1:15">
      <c r="A71" s="344">
        <v>171</v>
      </c>
      <c r="B71" s="340"/>
      <c r="C71" s="262"/>
      <c r="D71" s="262"/>
      <c r="O71" s="345">
        <f t="shared" si="2"/>
        <v>0</v>
      </c>
    </row>
    <row r="72" spans="1:15">
      <c r="A72" s="344">
        <v>172</v>
      </c>
      <c r="B72" s="340"/>
      <c r="C72" s="262"/>
      <c r="D72" s="262"/>
      <c r="O72" s="345">
        <f t="shared" si="2"/>
        <v>0</v>
      </c>
    </row>
    <row r="73" spans="1:15">
      <c r="A73" s="344">
        <v>173</v>
      </c>
      <c r="B73" s="340"/>
      <c r="C73" s="262"/>
      <c r="D73" s="262"/>
      <c r="O73" s="345">
        <f t="shared" si="2"/>
        <v>0</v>
      </c>
    </row>
    <row r="74" spans="1:15">
      <c r="A74" s="344">
        <v>174</v>
      </c>
      <c r="B74" s="340"/>
      <c r="C74" s="262"/>
      <c r="D74" s="262"/>
      <c r="O74" s="345">
        <f t="shared" si="2"/>
        <v>0</v>
      </c>
    </row>
    <row r="75" spans="1:15">
      <c r="A75" s="344">
        <v>175</v>
      </c>
      <c r="B75" s="340"/>
      <c r="C75" s="262"/>
      <c r="D75" s="262"/>
      <c r="O75" s="345">
        <f t="shared" si="2"/>
        <v>0</v>
      </c>
    </row>
    <row r="76" spans="1:15">
      <c r="A76" s="344">
        <v>176</v>
      </c>
      <c r="B76" s="340"/>
      <c r="C76" s="262"/>
      <c r="D76" s="262"/>
      <c r="O76" s="345">
        <f t="shared" si="2"/>
        <v>0</v>
      </c>
    </row>
    <row r="77" spans="1:15">
      <c r="A77" s="344">
        <v>177</v>
      </c>
      <c r="B77" s="340"/>
      <c r="C77" s="262"/>
      <c r="D77" s="262"/>
      <c r="O77" s="345">
        <f t="shared" si="2"/>
        <v>0</v>
      </c>
    </row>
    <row r="78" spans="1:15">
      <c r="A78" s="344">
        <v>178</v>
      </c>
      <c r="B78" s="340"/>
      <c r="C78" s="262"/>
      <c r="D78" s="262"/>
      <c r="O78" s="345">
        <f t="shared" si="2"/>
        <v>0</v>
      </c>
    </row>
    <row r="79" spans="1:15">
      <c r="A79" s="344">
        <v>179</v>
      </c>
      <c r="B79" s="340"/>
      <c r="C79" s="262"/>
      <c r="D79" s="262"/>
      <c r="O79" s="345">
        <f t="shared" si="2"/>
        <v>0</v>
      </c>
    </row>
    <row r="80" spans="1:15">
      <c r="A80" s="344">
        <v>180</v>
      </c>
      <c r="B80" s="340"/>
      <c r="C80" s="262"/>
      <c r="D80" s="262"/>
      <c r="O80" s="345">
        <f t="shared" si="2"/>
        <v>0</v>
      </c>
    </row>
    <row r="81" spans="1:15">
      <c r="A81" s="344">
        <v>181</v>
      </c>
      <c r="B81" s="340"/>
      <c r="C81" s="262"/>
      <c r="D81" s="262"/>
      <c r="O81" s="345">
        <f t="shared" si="2"/>
        <v>0</v>
      </c>
    </row>
    <row r="82" spans="1:15">
      <c r="A82" s="344">
        <v>182</v>
      </c>
      <c r="B82" s="340"/>
      <c r="C82" s="262"/>
      <c r="D82" s="262"/>
      <c r="O82" s="345">
        <f t="shared" si="2"/>
        <v>0</v>
      </c>
    </row>
    <row r="83" spans="1:15">
      <c r="A83" s="344">
        <v>183</v>
      </c>
      <c r="B83" s="340"/>
      <c r="C83" s="262"/>
      <c r="D83" s="262"/>
      <c r="O83" s="345">
        <f t="shared" si="2"/>
        <v>0</v>
      </c>
    </row>
    <row r="84" spans="1:15">
      <c r="A84" s="344">
        <v>184</v>
      </c>
      <c r="B84" s="340"/>
      <c r="C84" s="262"/>
      <c r="D84" s="262"/>
      <c r="O84" s="345">
        <f t="shared" si="2"/>
        <v>0</v>
      </c>
    </row>
    <row r="85" spans="1:15">
      <c r="A85" s="344">
        <v>185</v>
      </c>
      <c r="B85" s="340"/>
      <c r="C85" s="262"/>
      <c r="D85" s="262"/>
      <c r="O85" s="345">
        <f t="shared" si="2"/>
        <v>0</v>
      </c>
    </row>
    <row r="86" spans="1:15">
      <c r="A86" s="344">
        <v>186</v>
      </c>
      <c r="B86" s="340"/>
      <c r="C86" s="262"/>
      <c r="D86" s="262"/>
      <c r="O86" s="345">
        <f t="shared" si="2"/>
        <v>0</v>
      </c>
    </row>
    <row r="87" spans="1:15">
      <c r="A87" s="344">
        <v>187</v>
      </c>
      <c r="B87" s="340"/>
      <c r="C87" s="262"/>
      <c r="D87" s="262"/>
      <c r="O87" s="345">
        <f t="shared" si="2"/>
        <v>0</v>
      </c>
    </row>
    <row r="88" spans="1:15">
      <c r="A88" s="344">
        <v>188</v>
      </c>
      <c r="B88" s="340"/>
      <c r="C88" s="262"/>
      <c r="D88" s="262"/>
      <c r="O88" s="345">
        <f t="shared" si="2"/>
        <v>0</v>
      </c>
    </row>
    <row r="89" spans="1:15">
      <c r="A89" s="344">
        <v>189</v>
      </c>
      <c r="B89" s="337"/>
      <c r="C89" s="188"/>
      <c r="D89" s="188"/>
      <c r="O89" s="345">
        <f t="shared" si="2"/>
        <v>0</v>
      </c>
    </row>
    <row r="90" spans="1:15">
      <c r="A90" s="344">
        <v>190</v>
      </c>
      <c r="B90" s="340"/>
      <c r="C90" s="262"/>
      <c r="D90" s="262"/>
      <c r="O90" s="345">
        <f t="shared" si="2"/>
        <v>0</v>
      </c>
    </row>
    <row r="91" spans="1:15">
      <c r="A91" s="344">
        <v>191</v>
      </c>
      <c r="B91" s="340"/>
      <c r="C91" s="262"/>
      <c r="D91" s="262"/>
      <c r="O91" s="345">
        <f t="shared" si="2"/>
        <v>0</v>
      </c>
    </row>
    <row r="92" spans="1:15">
      <c r="A92" s="344">
        <v>192</v>
      </c>
      <c r="B92" s="340"/>
      <c r="C92" s="262"/>
      <c r="D92" s="262"/>
      <c r="O92" s="345">
        <f t="shared" si="2"/>
        <v>0</v>
      </c>
    </row>
    <row r="93" spans="1:15">
      <c r="A93" s="344">
        <v>193</v>
      </c>
      <c r="B93" s="340"/>
      <c r="C93" s="262"/>
      <c r="D93" s="262"/>
      <c r="O93" s="345">
        <f t="shared" ref="O93:O156" si="3">SUM(E93:N93)</f>
        <v>0</v>
      </c>
    </row>
    <row r="94" spans="1:15">
      <c r="A94" s="344">
        <v>194</v>
      </c>
      <c r="B94" s="340"/>
      <c r="C94" s="262"/>
      <c r="D94" s="262"/>
      <c r="O94" s="345">
        <f t="shared" si="3"/>
        <v>0</v>
      </c>
    </row>
    <row r="95" spans="1:15">
      <c r="A95" s="344">
        <v>195</v>
      </c>
      <c r="B95" s="340"/>
      <c r="C95" s="262"/>
      <c r="D95" s="262"/>
      <c r="O95" s="345">
        <f t="shared" si="3"/>
        <v>0</v>
      </c>
    </row>
    <row r="96" spans="1:15">
      <c r="A96" s="344">
        <v>196</v>
      </c>
      <c r="B96" s="340"/>
      <c r="C96" s="262"/>
      <c r="D96" s="262"/>
      <c r="O96" s="345">
        <f t="shared" si="3"/>
        <v>0</v>
      </c>
    </row>
    <row r="97" spans="1:15">
      <c r="A97" s="344">
        <v>197</v>
      </c>
      <c r="B97" s="340"/>
      <c r="C97" s="262"/>
      <c r="D97" s="262"/>
      <c r="O97" s="345">
        <f t="shared" si="3"/>
        <v>0</v>
      </c>
    </row>
    <row r="98" spans="1:15">
      <c r="A98" s="344">
        <v>198</v>
      </c>
      <c r="B98" s="340"/>
      <c r="C98" s="262"/>
      <c r="D98" s="262"/>
      <c r="O98" s="345">
        <f t="shared" si="3"/>
        <v>0</v>
      </c>
    </row>
    <row r="99" spans="1:15">
      <c r="A99" s="344">
        <v>199</v>
      </c>
      <c r="B99" s="340"/>
      <c r="C99" s="262"/>
      <c r="D99" s="262"/>
      <c r="O99" s="345">
        <f t="shared" si="3"/>
        <v>0</v>
      </c>
    </row>
    <row r="100" spans="1:15">
      <c r="A100" s="344">
        <v>200</v>
      </c>
      <c r="B100" s="340"/>
      <c r="C100" s="262"/>
      <c r="D100" s="262"/>
      <c r="O100" s="345">
        <f t="shared" si="3"/>
        <v>0</v>
      </c>
    </row>
    <row r="101" spans="1:15">
      <c r="A101" s="344">
        <v>201</v>
      </c>
      <c r="B101" s="340"/>
      <c r="C101" s="262"/>
      <c r="D101" s="262"/>
      <c r="O101" s="345">
        <f t="shared" si="3"/>
        <v>0</v>
      </c>
    </row>
    <row r="102" spans="1:15">
      <c r="A102" s="344">
        <v>202</v>
      </c>
      <c r="B102" s="337"/>
      <c r="C102" s="188"/>
      <c r="D102" s="188"/>
      <c r="O102" s="345">
        <f t="shared" si="3"/>
        <v>0</v>
      </c>
    </row>
    <row r="103" spans="1:15">
      <c r="A103" s="344">
        <v>203</v>
      </c>
      <c r="B103" s="340"/>
      <c r="C103" s="262"/>
      <c r="D103" s="262"/>
      <c r="O103" s="345">
        <f t="shared" si="3"/>
        <v>0</v>
      </c>
    </row>
    <row r="104" spans="1:15">
      <c r="A104" s="344">
        <v>204</v>
      </c>
      <c r="B104" s="340"/>
      <c r="C104" s="262"/>
      <c r="D104" s="262"/>
      <c r="O104" s="345">
        <f t="shared" si="3"/>
        <v>0</v>
      </c>
    </row>
    <row r="105" spans="1:15">
      <c r="A105" s="344">
        <v>205</v>
      </c>
      <c r="B105" s="340"/>
      <c r="C105" s="262"/>
      <c r="D105" s="262"/>
      <c r="O105" s="345">
        <f t="shared" si="3"/>
        <v>0</v>
      </c>
    </row>
    <row r="106" spans="1:15">
      <c r="A106" s="344">
        <v>206</v>
      </c>
      <c r="B106" s="340"/>
      <c r="C106" s="262"/>
      <c r="D106" s="262"/>
      <c r="O106" s="345">
        <f t="shared" si="3"/>
        <v>0</v>
      </c>
    </row>
    <row r="107" spans="1:15">
      <c r="A107" s="344">
        <v>207</v>
      </c>
      <c r="B107" s="340"/>
      <c r="C107" s="262"/>
      <c r="D107" s="262"/>
      <c r="O107" s="345">
        <f t="shared" si="3"/>
        <v>0</v>
      </c>
    </row>
    <row r="108" spans="1:15">
      <c r="A108" s="344">
        <v>208</v>
      </c>
      <c r="B108" s="340"/>
      <c r="C108" s="262"/>
      <c r="D108" s="262"/>
      <c r="O108" s="345">
        <f t="shared" si="3"/>
        <v>0</v>
      </c>
    </row>
    <row r="109" spans="1:15">
      <c r="A109" s="344">
        <v>209</v>
      </c>
      <c r="B109" s="340"/>
      <c r="C109" s="262"/>
      <c r="D109" s="262"/>
      <c r="O109" s="345">
        <f t="shared" si="3"/>
        <v>0</v>
      </c>
    </row>
    <row r="110" spans="1:15">
      <c r="A110" s="344">
        <v>210</v>
      </c>
      <c r="B110" s="340"/>
      <c r="C110" s="262"/>
      <c r="D110" s="262"/>
      <c r="O110" s="345">
        <f t="shared" si="3"/>
        <v>0</v>
      </c>
    </row>
    <row r="111" spans="1:15">
      <c r="A111" s="344">
        <v>211</v>
      </c>
      <c r="B111" s="340"/>
      <c r="C111" s="262"/>
      <c r="D111" s="262"/>
      <c r="O111" s="345">
        <f t="shared" si="3"/>
        <v>0</v>
      </c>
    </row>
    <row r="112" spans="1:15">
      <c r="A112" s="344">
        <v>212</v>
      </c>
      <c r="B112" s="340"/>
      <c r="C112" s="262"/>
      <c r="D112" s="262"/>
      <c r="O112" s="345">
        <f t="shared" si="3"/>
        <v>0</v>
      </c>
    </row>
    <row r="113" spans="1:15">
      <c r="A113" s="344">
        <v>213</v>
      </c>
      <c r="B113" s="340"/>
      <c r="C113" s="262"/>
      <c r="D113" s="262"/>
      <c r="O113" s="345">
        <f t="shared" si="3"/>
        <v>0</v>
      </c>
    </row>
    <row r="114" spans="1:15">
      <c r="A114" s="344">
        <v>214</v>
      </c>
      <c r="B114" s="338"/>
      <c r="C114" s="263"/>
      <c r="D114" s="263"/>
      <c r="O114" s="345">
        <f t="shared" si="3"/>
        <v>0</v>
      </c>
    </row>
    <row r="115" spans="1:15">
      <c r="A115" s="344">
        <v>215</v>
      </c>
      <c r="B115" s="338"/>
      <c r="C115" s="263"/>
      <c r="D115" s="263"/>
      <c r="O115" s="345">
        <f t="shared" si="3"/>
        <v>0</v>
      </c>
    </row>
    <row r="116" spans="1:15">
      <c r="A116" s="344">
        <v>216</v>
      </c>
      <c r="B116" s="339"/>
      <c r="C116" s="188"/>
      <c r="D116" s="188"/>
      <c r="O116" s="345">
        <f t="shared" si="3"/>
        <v>0</v>
      </c>
    </row>
    <row r="117" spans="1:15">
      <c r="A117" s="344">
        <v>217</v>
      </c>
      <c r="B117" s="339"/>
      <c r="C117" s="188"/>
      <c r="D117" s="188"/>
      <c r="O117" s="345">
        <f t="shared" si="3"/>
        <v>0</v>
      </c>
    </row>
    <row r="118" spans="1:15">
      <c r="A118" s="344">
        <v>218</v>
      </c>
      <c r="B118" s="339"/>
      <c r="C118" s="188"/>
      <c r="D118" s="188"/>
      <c r="O118" s="345">
        <f t="shared" si="3"/>
        <v>0</v>
      </c>
    </row>
    <row r="119" spans="1:15">
      <c r="A119" s="344">
        <v>219</v>
      </c>
      <c r="B119" s="339"/>
      <c r="C119" s="188"/>
      <c r="D119" s="188"/>
      <c r="O119" s="345">
        <f t="shared" si="3"/>
        <v>0</v>
      </c>
    </row>
    <row r="120" spans="1:15">
      <c r="A120" s="344">
        <v>220</v>
      </c>
      <c r="B120" s="339"/>
      <c r="C120" s="188"/>
      <c r="D120" s="188"/>
      <c r="O120" s="345">
        <f t="shared" si="3"/>
        <v>0</v>
      </c>
    </row>
    <row r="121" spans="1:15">
      <c r="A121" s="344">
        <v>221</v>
      </c>
      <c r="B121" s="339"/>
      <c r="C121" s="188"/>
      <c r="D121" s="188"/>
      <c r="O121" s="345">
        <f t="shared" si="3"/>
        <v>0</v>
      </c>
    </row>
    <row r="122" spans="1:15">
      <c r="A122" s="344">
        <v>222</v>
      </c>
      <c r="B122" s="339"/>
      <c r="C122" s="188"/>
      <c r="D122" s="188"/>
      <c r="O122" s="345">
        <f t="shared" si="3"/>
        <v>0</v>
      </c>
    </row>
    <row r="123" spans="1:15">
      <c r="A123" s="344">
        <v>223</v>
      </c>
      <c r="B123" s="339"/>
      <c r="C123" s="188"/>
      <c r="D123" s="188"/>
      <c r="O123" s="345">
        <f t="shared" si="3"/>
        <v>0</v>
      </c>
    </row>
    <row r="124" spans="1:15">
      <c r="A124" s="344">
        <v>224</v>
      </c>
      <c r="B124" s="339"/>
      <c r="C124" s="188"/>
      <c r="D124" s="188"/>
      <c r="O124" s="345">
        <f t="shared" si="3"/>
        <v>0</v>
      </c>
    </row>
    <row r="125" spans="1:15">
      <c r="A125" s="344">
        <v>225</v>
      </c>
      <c r="B125" s="339"/>
      <c r="C125" s="188"/>
      <c r="D125" s="188"/>
      <c r="O125" s="345">
        <f t="shared" si="3"/>
        <v>0</v>
      </c>
    </row>
    <row r="126" spans="1:15">
      <c r="A126" s="344">
        <v>226</v>
      </c>
      <c r="B126" s="340"/>
      <c r="C126" s="262"/>
      <c r="D126" s="262"/>
      <c r="O126" s="345">
        <f t="shared" si="3"/>
        <v>0</v>
      </c>
    </row>
    <row r="127" spans="1:15">
      <c r="A127" s="344">
        <v>227</v>
      </c>
      <c r="B127" s="339"/>
      <c r="C127" s="188"/>
      <c r="D127" s="188"/>
      <c r="O127" s="345">
        <f t="shared" si="3"/>
        <v>0</v>
      </c>
    </row>
    <row r="128" spans="1:15">
      <c r="A128" s="344">
        <v>228</v>
      </c>
      <c r="B128" s="339"/>
      <c r="C128" s="188"/>
      <c r="D128" s="188"/>
      <c r="O128" s="345">
        <f t="shared" si="3"/>
        <v>0</v>
      </c>
    </row>
    <row r="129" spans="1:15">
      <c r="A129" s="344">
        <v>229</v>
      </c>
      <c r="B129" s="339"/>
      <c r="C129" s="188"/>
      <c r="D129" s="188"/>
      <c r="O129" s="345">
        <f t="shared" si="3"/>
        <v>0</v>
      </c>
    </row>
    <row r="130" spans="1:15">
      <c r="A130" s="344">
        <v>230</v>
      </c>
      <c r="B130" s="339"/>
      <c r="C130" s="188"/>
      <c r="D130" s="188"/>
      <c r="O130" s="345">
        <f t="shared" si="3"/>
        <v>0</v>
      </c>
    </row>
    <row r="131" spans="1:15">
      <c r="A131" s="344">
        <v>231</v>
      </c>
      <c r="B131" s="339"/>
      <c r="C131" s="188"/>
      <c r="D131" s="188"/>
      <c r="O131" s="345">
        <f t="shared" si="3"/>
        <v>0</v>
      </c>
    </row>
    <row r="132" spans="1:15">
      <c r="A132" s="344">
        <v>232</v>
      </c>
      <c r="B132" s="339"/>
      <c r="C132" s="188"/>
      <c r="D132" s="188"/>
      <c r="O132" s="345">
        <f t="shared" si="3"/>
        <v>0</v>
      </c>
    </row>
    <row r="133" spans="1:15">
      <c r="A133" s="344">
        <v>233</v>
      </c>
      <c r="B133" s="340"/>
      <c r="C133" s="262"/>
      <c r="D133" s="262"/>
      <c r="O133" s="345">
        <f t="shared" si="3"/>
        <v>0</v>
      </c>
    </row>
    <row r="134" spans="1:15">
      <c r="A134" s="344">
        <v>234</v>
      </c>
      <c r="B134" s="339"/>
      <c r="C134" s="188"/>
      <c r="D134" s="188"/>
      <c r="O134" s="345">
        <f t="shared" si="3"/>
        <v>0</v>
      </c>
    </row>
    <row r="135" spans="1:15">
      <c r="A135" s="344">
        <v>235</v>
      </c>
      <c r="B135" s="339"/>
      <c r="C135" s="188"/>
      <c r="D135" s="188"/>
      <c r="O135" s="345">
        <f t="shared" si="3"/>
        <v>0</v>
      </c>
    </row>
    <row r="136" spans="1:15">
      <c r="A136" s="344">
        <v>236</v>
      </c>
      <c r="B136" s="339"/>
      <c r="C136" s="188"/>
      <c r="D136" s="188"/>
      <c r="O136" s="345">
        <f t="shared" si="3"/>
        <v>0</v>
      </c>
    </row>
    <row r="137" spans="1:15">
      <c r="A137" s="344">
        <v>237</v>
      </c>
      <c r="B137" s="339"/>
      <c r="C137" s="188"/>
      <c r="D137" s="188"/>
      <c r="O137" s="345">
        <f t="shared" si="3"/>
        <v>0</v>
      </c>
    </row>
    <row r="138" spans="1:15">
      <c r="A138" s="344">
        <v>238</v>
      </c>
      <c r="B138" s="339"/>
      <c r="C138" s="188"/>
      <c r="D138" s="188"/>
      <c r="O138" s="345">
        <f t="shared" si="3"/>
        <v>0</v>
      </c>
    </row>
    <row r="139" spans="1:15">
      <c r="A139" s="344">
        <v>239</v>
      </c>
      <c r="B139" s="339"/>
      <c r="C139" s="188"/>
      <c r="D139" s="188"/>
      <c r="O139" s="345">
        <f t="shared" si="3"/>
        <v>0</v>
      </c>
    </row>
    <row r="140" spans="1:15">
      <c r="A140" s="344">
        <v>240</v>
      </c>
      <c r="B140" s="339"/>
      <c r="C140" s="188"/>
      <c r="D140" s="188"/>
      <c r="O140" s="345">
        <f t="shared" si="3"/>
        <v>0</v>
      </c>
    </row>
    <row r="141" spans="1:15">
      <c r="A141" s="344">
        <v>241</v>
      </c>
      <c r="B141" s="339"/>
      <c r="C141" s="188"/>
      <c r="D141" s="188"/>
      <c r="O141" s="345">
        <f t="shared" si="3"/>
        <v>0</v>
      </c>
    </row>
    <row r="142" spans="1:15">
      <c r="A142" s="344">
        <v>242</v>
      </c>
      <c r="B142" s="339"/>
      <c r="C142" s="188"/>
      <c r="D142" s="188"/>
      <c r="O142" s="345">
        <f t="shared" si="3"/>
        <v>0</v>
      </c>
    </row>
    <row r="143" spans="1:15">
      <c r="A143" s="344">
        <v>243</v>
      </c>
      <c r="B143" s="339"/>
      <c r="C143" s="188"/>
      <c r="D143" s="188"/>
      <c r="O143" s="345">
        <f t="shared" si="3"/>
        <v>0</v>
      </c>
    </row>
    <row r="144" spans="1:15">
      <c r="A144" s="344">
        <v>244</v>
      </c>
      <c r="B144" s="339"/>
      <c r="C144" s="188"/>
      <c r="D144" s="188"/>
      <c r="O144" s="345">
        <f t="shared" si="3"/>
        <v>0</v>
      </c>
    </row>
    <row r="145" spans="1:15">
      <c r="A145" s="344">
        <v>245</v>
      </c>
      <c r="B145" s="339"/>
      <c r="C145" s="188"/>
      <c r="D145" s="188"/>
      <c r="O145" s="345">
        <f t="shared" si="3"/>
        <v>0</v>
      </c>
    </row>
    <row r="146" spans="1:15">
      <c r="A146" s="344">
        <v>246</v>
      </c>
      <c r="B146" s="339"/>
      <c r="C146" s="188"/>
      <c r="D146" s="188"/>
      <c r="O146" s="345">
        <f t="shared" si="3"/>
        <v>0</v>
      </c>
    </row>
    <row r="147" spans="1:15">
      <c r="A147" s="344">
        <v>247</v>
      </c>
      <c r="B147" s="339"/>
      <c r="C147" s="188"/>
      <c r="D147" s="188"/>
      <c r="O147" s="345">
        <f t="shared" si="3"/>
        <v>0</v>
      </c>
    </row>
    <row r="148" spans="1:15">
      <c r="A148" s="344">
        <v>248</v>
      </c>
      <c r="B148" s="339"/>
      <c r="C148" s="188"/>
      <c r="D148" s="188"/>
      <c r="O148" s="345">
        <f t="shared" si="3"/>
        <v>0</v>
      </c>
    </row>
    <row r="149" spans="1:15">
      <c r="A149" s="344">
        <v>249</v>
      </c>
      <c r="B149" s="339"/>
      <c r="C149" s="188"/>
      <c r="D149" s="188"/>
      <c r="O149" s="345">
        <f t="shared" si="3"/>
        <v>0</v>
      </c>
    </row>
    <row r="150" spans="1:15">
      <c r="A150" s="344">
        <v>250</v>
      </c>
      <c r="B150" s="339"/>
      <c r="C150" s="188"/>
      <c r="D150" s="188"/>
      <c r="O150" s="345">
        <f t="shared" si="3"/>
        <v>0</v>
      </c>
    </row>
    <row r="151" spans="1:15">
      <c r="A151" s="344">
        <v>251</v>
      </c>
      <c r="B151" s="339"/>
      <c r="C151" s="188"/>
      <c r="D151" s="188"/>
      <c r="O151" s="345">
        <f t="shared" si="3"/>
        <v>0</v>
      </c>
    </row>
    <row r="152" spans="1:15">
      <c r="A152" s="344">
        <v>252</v>
      </c>
      <c r="B152" s="339"/>
      <c r="C152" s="188"/>
      <c r="D152" s="188"/>
      <c r="O152" s="345">
        <f t="shared" si="3"/>
        <v>0</v>
      </c>
    </row>
    <row r="153" spans="1:15">
      <c r="A153" s="344">
        <v>253</v>
      </c>
      <c r="B153" s="339"/>
      <c r="C153" s="188"/>
      <c r="D153" s="188"/>
      <c r="O153" s="345">
        <f t="shared" si="3"/>
        <v>0</v>
      </c>
    </row>
    <row r="154" spans="1:15">
      <c r="A154" s="344">
        <v>254</v>
      </c>
      <c r="B154" s="339"/>
      <c r="C154" s="188"/>
      <c r="D154" s="188"/>
      <c r="O154" s="345">
        <f t="shared" si="3"/>
        <v>0</v>
      </c>
    </row>
    <row r="155" spans="1:15">
      <c r="A155" s="344">
        <v>255</v>
      </c>
      <c r="B155" s="339"/>
      <c r="C155" s="188"/>
      <c r="D155" s="188"/>
      <c r="O155" s="345">
        <f t="shared" si="3"/>
        <v>0</v>
      </c>
    </row>
    <row r="156" spans="1:15">
      <c r="A156" s="344">
        <v>256</v>
      </c>
      <c r="B156" s="339"/>
      <c r="C156" s="188"/>
      <c r="D156" s="188"/>
      <c r="O156" s="345">
        <f t="shared" si="3"/>
        <v>0</v>
      </c>
    </row>
    <row r="157" spans="1:15">
      <c r="A157" s="344">
        <v>257</v>
      </c>
      <c r="B157" s="339"/>
      <c r="C157" s="188"/>
      <c r="D157" s="188"/>
      <c r="O157" s="345">
        <f t="shared" ref="O157:O220" si="4">SUM(E157:N157)</f>
        <v>0</v>
      </c>
    </row>
    <row r="158" spans="1:15">
      <c r="A158" s="344">
        <v>258</v>
      </c>
      <c r="B158" s="339"/>
      <c r="C158" s="188"/>
      <c r="D158" s="188"/>
      <c r="O158" s="345">
        <f t="shared" si="4"/>
        <v>0</v>
      </c>
    </row>
    <row r="159" spans="1:15">
      <c r="A159" s="344">
        <v>259</v>
      </c>
      <c r="B159" s="339"/>
      <c r="C159" s="188"/>
      <c r="D159" s="188"/>
      <c r="O159" s="345">
        <f t="shared" si="4"/>
        <v>0</v>
      </c>
    </row>
    <row r="160" spans="1:15">
      <c r="A160" s="344">
        <v>260</v>
      </c>
      <c r="B160" s="339"/>
      <c r="C160" s="188"/>
      <c r="D160" s="188"/>
      <c r="O160" s="345">
        <f t="shared" si="4"/>
        <v>0</v>
      </c>
    </row>
    <row r="161" spans="1:15">
      <c r="A161" s="344">
        <v>261</v>
      </c>
      <c r="B161" s="339"/>
      <c r="C161" s="188"/>
      <c r="D161" s="188"/>
      <c r="O161" s="345">
        <f t="shared" si="4"/>
        <v>0</v>
      </c>
    </row>
    <row r="162" spans="1:15">
      <c r="A162" s="344">
        <v>262</v>
      </c>
      <c r="B162" s="339"/>
      <c r="C162" s="188"/>
      <c r="D162" s="188"/>
      <c r="O162" s="345">
        <f t="shared" si="4"/>
        <v>0</v>
      </c>
    </row>
    <row r="163" spans="1:15">
      <c r="A163" s="344">
        <v>263</v>
      </c>
      <c r="B163" s="339"/>
      <c r="C163" s="188"/>
      <c r="D163" s="188"/>
      <c r="O163" s="345">
        <f t="shared" si="4"/>
        <v>0</v>
      </c>
    </row>
    <row r="164" spans="1:15">
      <c r="A164" s="344">
        <v>264</v>
      </c>
      <c r="B164" s="339"/>
      <c r="C164" s="188"/>
      <c r="D164" s="188"/>
      <c r="O164" s="345">
        <f t="shared" si="4"/>
        <v>0</v>
      </c>
    </row>
    <row r="165" spans="1:15">
      <c r="A165" s="344">
        <v>265</v>
      </c>
      <c r="B165" s="339"/>
      <c r="C165" s="188"/>
      <c r="D165" s="188"/>
      <c r="O165" s="345">
        <f t="shared" si="4"/>
        <v>0</v>
      </c>
    </row>
    <row r="166" spans="1:15">
      <c r="A166" s="344">
        <v>266</v>
      </c>
      <c r="B166" s="339"/>
      <c r="C166" s="188"/>
      <c r="D166" s="188"/>
      <c r="O166" s="345">
        <f t="shared" si="4"/>
        <v>0</v>
      </c>
    </row>
    <row r="167" spans="1:15">
      <c r="A167" s="344">
        <v>267</v>
      </c>
      <c r="B167" s="339"/>
      <c r="C167" s="188"/>
      <c r="D167" s="188"/>
      <c r="O167" s="345">
        <f t="shared" si="4"/>
        <v>0</v>
      </c>
    </row>
    <row r="168" spans="1:15">
      <c r="A168" s="344">
        <v>268</v>
      </c>
      <c r="B168" s="339"/>
      <c r="C168" s="188"/>
      <c r="D168" s="188"/>
      <c r="O168" s="345">
        <f t="shared" si="4"/>
        <v>0</v>
      </c>
    </row>
    <row r="169" spans="1:15">
      <c r="A169" s="344">
        <v>269</v>
      </c>
      <c r="B169" s="339"/>
      <c r="C169" s="188"/>
      <c r="D169" s="188"/>
      <c r="O169" s="345">
        <f t="shared" si="4"/>
        <v>0</v>
      </c>
    </row>
    <row r="170" spans="1:15">
      <c r="A170" s="344">
        <v>270</v>
      </c>
      <c r="B170" s="339"/>
      <c r="C170" s="188"/>
      <c r="D170" s="188"/>
      <c r="O170" s="345">
        <f t="shared" si="4"/>
        <v>0</v>
      </c>
    </row>
    <row r="171" spans="1:15">
      <c r="A171" s="344">
        <v>271</v>
      </c>
      <c r="B171" s="339"/>
      <c r="C171" s="188"/>
      <c r="D171" s="188"/>
      <c r="O171" s="345">
        <f t="shared" si="4"/>
        <v>0</v>
      </c>
    </row>
    <row r="172" spans="1:15">
      <c r="A172" s="344">
        <v>272</v>
      </c>
      <c r="B172" s="339"/>
      <c r="C172" s="188"/>
      <c r="D172" s="188"/>
      <c r="O172" s="345">
        <f t="shared" si="4"/>
        <v>0</v>
      </c>
    </row>
    <row r="173" spans="1:15">
      <c r="A173" s="344">
        <v>273</v>
      </c>
      <c r="B173" s="339"/>
      <c r="C173" s="188"/>
      <c r="D173" s="188"/>
      <c r="O173" s="345">
        <f t="shared" si="4"/>
        <v>0</v>
      </c>
    </row>
    <row r="174" spans="1:15">
      <c r="A174" s="344">
        <v>274</v>
      </c>
      <c r="B174" s="339"/>
      <c r="C174" s="188"/>
      <c r="D174" s="188"/>
      <c r="O174" s="345">
        <f t="shared" si="4"/>
        <v>0</v>
      </c>
    </row>
    <row r="175" spans="1:15">
      <c r="A175" s="344">
        <v>275</v>
      </c>
      <c r="B175" s="339"/>
      <c r="C175" s="188"/>
      <c r="D175" s="188"/>
      <c r="O175" s="345">
        <f t="shared" si="4"/>
        <v>0</v>
      </c>
    </row>
    <row r="176" spans="1:15">
      <c r="A176" s="344">
        <v>276</v>
      </c>
      <c r="B176" s="339"/>
      <c r="C176" s="188"/>
      <c r="D176" s="188"/>
      <c r="O176" s="345">
        <f t="shared" si="4"/>
        <v>0</v>
      </c>
    </row>
    <row r="177" spans="1:15">
      <c r="A177" s="344">
        <v>277</v>
      </c>
      <c r="B177" s="339"/>
      <c r="C177" s="188"/>
      <c r="D177" s="188"/>
      <c r="O177" s="345">
        <f t="shared" si="4"/>
        <v>0</v>
      </c>
    </row>
    <row r="178" spans="1:15">
      <c r="A178" s="344">
        <v>278</v>
      </c>
      <c r="B178" s="339"/>
      <c r="C178" s="188"/>
      <c r="D178" s="188"/>
      <c r="O178" s="345">
        <f t="shared" si="4"/>
        <v>0</v>
      </c>
    </row>
    <row r="179" spans="1:15">
      <c r="A179" s="344">
        <v>279</v>
      </c>
      <c r="B179" s="339"/>
      <c r="C179" s="188"/>
      <c r="D179" s="188"/>
      <c r="O179" s="345">
        <f t="shared" si="4"/>
        <v>0</v>
      </c>
    </row>
    <row r="180" spans="1:15">
      <c r="A180" s="344">
        <v>280</v>
      </c>
      <c r="B180" s="339"/>
      <c r="C180" s="188"/>
      <c r="D180" s="188"/>
      <c r="O180" s="345">
        <f t="shared" si="4"/>
        <v>0</v>
      </c>
    </row>
    <row r="181" spans="1:15">
      <c r="A181" s="344">
        <v>281</v>
      </c>
      <c r="B181" s="339"/>
      <c r="C181" s="188"/>
      <c r="D181" s="188"/>
      <c r="O181" s="345">
        <f t="shared" si="4"/>
        <v>0</v>
      </c>
    </row>
    <row r="182" spans="1:15">
      <c r="A182" s="344">
        <v>282</v>
      </c>
      <c r="B182" s="339"/>
      <c r="C182" s="188"/>
      <c r="D182" s="188"/>
      <c r="O182" s="345">
        <f t="shared" si="4"/>
        <v>0</v>
      </c>
    </row>
    <row r="183" spans="1:15">
      <c r="A183" s="344">
        <v>283</v>
      </c>
      <c r="B183" s="339"/>
      <c r="C183" s="188"/>
      <c r="D183" s="188"/>
      <c r="O183" s="345">
        <f t="shared" si="4"/>
        <v>0</v>
      </c>
    </row>
    <row r="184" spans="1:15">
      <c r="A184" s="344">
        <v>284</v>
      </c>
      <c r="B184" s="339"/>
      <c r="C184" s="188"/>
      <c r="D184" s="188"/>
      <c r="O184" s="345">
        <f t="shared" si="4"/>
        <v>0</v>
      </c>
    </row>
    <row r="185" spans="1:15">
      <c r="A185" s="344">
        <v>285</v>
      </c>
      <c r="B185" s="339"/>
      <c r="C185" s="188"/>
      <c r="D185" s="188"/>
      <c r="O185" s="345">
        <f t="shared" si="4"/>
        <v>0</v>
      </c>
    </row>
    <row r="186" spans="1:15">
      <c r="A186" s="344">
        <v>286</v>
      </c>
      <c r="B186" s="339"/>
      <c r="C186" s="188"/>
      <c r="D186" s="188"/>
      <c r="O186" s="345">
        <f t="shared" si="4"/>
        <v>0</v>
      </c>
    </row>
    <row r="187" spans="1:15">
      <c r="A187" s="344">
        <v>287</v>
      </c>
      <c r="B187" s="339"/>
      <c r="C187" s="188"/>
      <c r="D187" s="188"/>
      <c r="O187" s="345">
        <f t="shared" si="4"/>
        <v>0</v>
      </c>
    </row>
    <row r="188" spans="1:15">
      <c r="A188" s="344">
        <v>288</v>
      </c>
      <c r="B188" s="339"/>
      <c r="C188" s="188"/>
      <c r="D188" s="188"/>
      <c r="O188" s="345">
        <f t="shared" si="4"/>
        <v>0</v>
      </c>
    </row>
    <row r="189" spans="1:15">
      <c r="A189" s="344">
        <v>289</v>
      </c>
      <c r="B189" s="339"/>
      <c r="C189" s="188"/>
      <c r="D189" s="188"/>
      <c r="O189" s="345">
        <f t="shared" si="4"/>
        <v>0</v>
      </c>
    </row>
    <row r="190" spans="1:15">
      <c r="A190" s="344">
        <v>290</v>
      </c>
      <c r="B190" s="339"/>
      <c r="C190" s="188"/>
      <c r="D190" s="188"/>
      <c r="O190" s="345">
        <f t="shared" si="4"/>
        <v>0</v>
      </c>
    </row>
    <row r="191" spans="1:15">
      <c r="A191" s="344">
        <v>291</v>
      </c>
      <c r="B191" s="339"/>
      <c r="C191" s="188"/>
      <c r="D191" s="188"/>
      <c r="O191" s="345">
        <f t="shared" si="4"/>
        <v>0</v>
      </c>
    </row>
    <row r="192" spans="1:15">
      <c r="A192" s="344">
        <v>292</v>
      </c>
      <c r="B192" s="339"/>
      <c r="C192" s="188"/>
      <c r="D192" s="188"/>
      <c r="O192" s="345">
        <f t="shared" si="4"/>
        <v>0</v>
      </c>
    </row>
    <row r="193" spans="1:15">
      <c r="A193" s="344">
        <v>293</v>
      </c>
      <c r="B193" s="339"/>
      <c r="C193" s="188"/>
      <c r="D193" s="188"/>
      <c r="O193" s="345">
        <f t="shared" si="4"/>
        <v>0</v>
      </c>
    </row>
    <row r="194" spans="1:15">
      <c r="A194" s="344">
        <v>294</v>
      </c>
      <c r="B194" s="339"/>
      <c r="C194" s="188"/>
      <c r="D194" s="188"/>
      <c r="O194" s="345">
        <f t="shared" si="4"/>
        <v>0</v>
      </c>
    </row>
    <row r="195" spans="1:15">
      <c r="A195" s="344">
        <v>295</v>
      </c>
      <c r="B195" s="339"/>
      <c r="C195" s="188"/>
      <c r="D195" s="188"/>
      <c r="O195" s="345">
        <f t="shared" si="4"/>
        <v>0</v>
      </c>
    </row>
    <row r="196" spans="1:15">
      <c r="A196" s="344">
        <v>296</v>
      </c>
      <c r="B196" s="339"/>
      <c r="C196" s="188"/>
      <c r="D196" s="188"/>
      <c r="O196" s="345">
        <f t="shared" si="4"/>
        <v>0</v>
      </c>
    </row>
    <row r="197" spans="1:15">
      <c r="A197" s="344">
        <v>297</v>
      </c>
      <c r="B197" s="339"/>
      <c r="C197" s="188"/>
      <c r="D197" s="188"/>
      <c r="O197" s="345">
        <f t="shared" si="4"/>
        <v>0</v>
      </c>
    </row>
    <row r="198" spans="1:15">
      <c r="A198" s="344">
        <v>298</v>
      </c>
      <c r="B198" s="339"/>
      <c r="C198" s="188"/>
      <c r="D198" s="188"/>
      <c r="O198" s="345">
        <f t="shared" si="4"/>
        <v>0</v>
      </c>
    </row>
    <row r="199" spans="1:15">
      <c r="A199" s="344">
        <v>299</v>
      </c>
      <c r="B199" s="339"/>
      <c r="C199" s="188"/>
      <c r="D199" s="188"/>
      <c r="O199" s="345">
        <f t="shared" si="4"/>
        <v>0</v>
      </c>
    </row>
    <row r="200" spans="1:15">
      <c r="A200" s="344">
        <v>300</v>
      </c>
      <c r="B200" s="339"/>
      <c r="C200" s="188"/>
      <c r="D200" s="188"/>
      <c r="O200" s="345">
        <f t="shared" si="4"/>
        <v>0</v>
      </c>
    </row>
    <row r="201" spans="1:15">
      <c r="A201" s="344">
        <v>301</v>
      </c>
      <c r="B201" s="339"/>
      <c r="C201" s="188"/>
      <c r="D201" s="188"/>
      <c r="O201" s="345">
        <f t="shared" si="4"/>
        <v>0</v>
      </c>
    </row>
    <row r="202" spans="1:15">
      <c r="A202" s="344">
        <v>302</v>
      </c>
      <c r="B202" s="339"/>
      <c r="C202" s="188"/>
      <c r="D202" s="188"/>
      <c r="O202" s="345">
        <f t="shared" si="4"/>
        <v>0</v>
      </c>
    </row>
    <row r="203" spans="1:15">
      <c r="A203" s="344">
        <v>303</v>
      </c>
      <c r="B203" s="339"/>
      <c r="C203" s="188"/>
      <c r="D203" s="188"/>
      <c r="O203" s="345">
        <f t="shared" si="4"/>
        <v>0</v>
      </c>
    </row>
    <row r="204" spans="1:15">
      <c r="A204" s="344">
        <v>304</v>
      </c>
      <c r="B204" s="339"/>
      <c r="C204" s="188"/>
      <c r="D204" s="188"/>
      <c r="O204" s="345">
        <f t="shared" si="4"/>
        <v>0</v>
      </c>
    </row>
    <row r="205" spans="1:15">
      <c r="A205" s="344">
        <v>305</v>
      </c>
      <c r="B205" s="339"/>
      <c r="C205" s="188"/>
      <c r="D205" s="188"/>
      <c r="O205" s="345">
        <f t="shared" si="4"/>
        <v>0</v>
      </c>
    </row>
    <row r="206" spans="1:15">
      <c r="A206" s="344">
        <v>306</v>
      </c>
      <c r="B206" s="339"/>
      <c r="C206" s="188"/>
      <c r="D206" s="188"/>
      <c r="O206" s="345">
        <f t="shared" si="4"/>
        <v>0</v>
      </c>
    </row>
    <row r="207" spans="1:15">
      <c r="A207" s="344">
        <v>307</v>
      </c>
      <c r="B207" s="339"/>
      <c r="C207" s="188"/>
      <c r="D207" s="188"/>
      <c r="O207" s="345">
        <f t="shared" si="4"/>
        <v>0</v>
      </c>
    </row>
    <row r="208" spans="1:15">
      <c r="A208" s="344">
        <v>308</v>
      </c>
      <c r="B208" s="339"/>
      <c r="C208" s="188"/>
      <c r="D208" s="188"/>
      <c r="O208" s="345">
        <f t="shared" si="4"/>
        <v>0</v>
      </c>
    </row>
    <row r="209" spans="1:15">
      <c r="A209" s="344">
        <v>309</v>
      </c>
      <c r="B209" s="339"/>
      <c r="C209" s="188"/>
      <c r="D209" s="188"/>
      <c r="O209" s="345">
        <f t="shared" si="4"/>
        <v>0</v>
      </c>
    </row>
    <row r="210" spans="1:15">
      <c r="A210" s="344">
        <v>310</v>
      </c>
      <c r="B210" s="339"/>
      <c r="C210" s="188"/>
      <c r="D210" s="188"/>
      <c r="O210" s="345">
        <f t="shared" si="4"/>
        <v>0</v>
      </c>
    </row>
    <row r="211" spans="1:15">
      <c r="A211" s="344">
        <v>311</v>
      </c>
      <c r="B211" s="339"/>
      <c r="C211" s="188"/>
      <c r="D211" s="188"/>
      <c r="O211" s="345">
        <f t="shared" si="4"/>
        <v>0</v>
      </c>
    </row>
    <row r="212" spans="1:15">
      <c r="A212" s="344">
        <v>312</v>
      </c>
      <c r="B212" s="339"/>
      <c r="C212" s="188"/>
      <c r="D212" s="188"/>
      <c r="O212" s="345">
        <f t="shared" si="4"/>
        <v>0</v>
      </c>
    </row>
    <row r="213" spans="1:15">
      <c r="A213" s="344">
        <v>313</v>
      </c>
      <c r="B213" s="339"/>
      <c r="C213" s="188"/>
      <c r="D213" s="188"/>
      <c r="O213" s="345">
        <f t="shared" si="4"/>
        <v>0</v>
      </c>
    </row>
    <row r="214" spans="1:15">
      <c r="A214" s="344">
        <v>314</v>
      </c>
      <c r="B214" s="339"/>
      <c r="C214" s="188"/>
      <c r="D214" s="188"/>
      <c r="O214" s="345">
        <f t="shared" si="4"/>
        <v>0</v>
      </c>
    </row>
    <row r="215" spans="1:15">
      <c r="A215" s="344">
        <v>315</v>
      </c>
      <c r="B215" s="339"/>
      <c r="C215" s="188"/>
      <c r="D215" s="188"/>
      <c r="O215" s="345">
        <f t="shared" si="4"/>
        <v>0</v>
      </c>
    </row>
    <row r="216" spans="1:15">
      <c r="A216" s="344">
        <v>316</v>
      </c>
      <c r="B216" s="339"/>
      <c r="C216" s="188"/>
      <c r="D216" s="188"/>
      <c r="O216" s="345">
        <f t="shared" si="4"/>
        <v>0</v>
      </c>
    </row>
    <row r="217" spans="1:15">
      <c r="A217" s="344">
        <v>317</v>
      </c>
      <c r="B217" s="339"/>
      <c r="C217" s="188"/>
      <c r="D217" s="188"/>
      <c r="O217" s="345">
        <f t="shared" si="4"/>
        <v>0</v>
      </c>
    </row>
    <row r="218" spans="1:15">
      <c r="A218" s="344">
        <v>318</v>
      </c>
      <c r="B218" s="339"/>
      <c r="C218" s="188"/>
      <c r="D218" s="188"/>
      <c r="O218" s="345">
        <f t="shared" si="4"/>
        <v>0</v>
      </c>
    </row>
    <row r="219" spans="1:15">
      <c r="A219" s="344">
        <v>319</v>
      </c>
      <c r="B219" s="339"/>
      <c r="C219" s="188"/>
      <c r="D219" s="188"/>
      <c r="O219" s="345">
        <f t="shared" si="4"/>
        <v>0</v>
      </c>
    </row>
    <row r="220" spans="1:15">
      <c r="A220" s="344">
        <v>320</v>
      </c>
      <c r="B220" s="339"/>
      <c r="C220" s="188"/>
      <c r="D220" s="188"/>
      <c r="O220" s="345">
        <f t="shared" si="4"/>
        <v>0</v>
      </c>
    </row>
    <row r="221" spans="1:15">
      <c r="A221" s="344">
        <v>321</v>
      </c>
      <c r="B221" s="339"/>
      <c r="C221" s="188"/>
      <c r="D221" s="188"/>
      <c r="O221" s="345">
        <f t="shared" ref="O221:O253" si="5">SUM(E221:N221)</f>
        <v>0</v>
      </c>
    </row>
    <row r="222" spans="1:15">
      <c r="A222" s="344">
        <v>322</v>
      </c>
      <c r="B222" s="339"/>
      <c r="C222" s="188"/>
      <c r="D222" s="188"/>
      <c r="O222" s="345">
        <f t="shared" si="5"/>
        <v>0</v>
      </c>
    </row>
    <row r="223" spans="1:15">
      <c r="A223" s="344">
        <v>323</v>
      </c>
      <c r="B223" s="339"/>
      <c r="C223" s="188"/>
      <c r="D223" s="188"/>
      <c r="O223" s="345">
        <f t="shared" si="5"/>
        <v>0</v>
      </c>
    </row>
    <row r="224" spans="1:15">
      <c r="A224" s="344">
        <v>324</v>
      </c>
      <c r="B224" s="339"/>
      <c r="C224" s="188"/>
      <c r="D224" s="188"/>
      <c r="O224" s="345">
        <f t="shared" si="5"/>
        <v>0</v>
      </c>
    </row>
    <row r="225" spans="1:15">
      <c r="A225" s="344">
        <v>325</v>
      </c>
      <c r="B225" s="339"/>
      <c r="C225" s="188"/>
      <c r="D225" s="188"/>
      <c r="O225" s="345">
        <f t="shared" si="5"/>
        <v>0</v>
      </c>
    </row>
    <row r="226" spans="1:15">
      <c r="A226" s="344">
        <v>326</v>
      </c>
      <c r="B226" s="339"/>
      <c r="C226" s="188"/>
      <c r="D226" s="188"/>
      <c r="O226" s="345">
        <f t="shared" si="5"/>
        <v>0</v>
      </c>
    </row>
    <row r="227" spans="1:15">
      <c r="A227" s="344">
        <v>327</v>
      </c>
      <c r="B227" s="339"/>
      <c r="C227" s="188"/>
      <c r="D227" s="188"/>
      <c r="O227" s="345">
        <f t="shared" si="5"/>
        <v>0</v>
      </c>
    </row>
    <row r="228" spans="1:15">
      <c r="A228" s="344">
        <v>328</v>
      </c>
      <c r="B228" s="339"/>
      <c r="C228" s="188"/>
      <c r="D228" s="188"/>
      <c r="O228" s="345">
        <f t="shared" si="5"/>
        <v>0</v>
      </c>
    </row>
    <row r="229" spans="1:15">
      <c r="A229" s="344">
        <v>329</v>
      </c>
      <c r="B229" s="339"/>
      <c r="C229" s="188"/>
      <c r="D229" s="188"/>
      <c r="O229" s="345">
        <f t="shared" si="5"/>
        <v>0</v>
      </c>
    </row>
    <row r="230" spans="1:15">
      <c r="A230" s="344">
        <v>330</v>
      </c>
      <c r="B230" s="339"/>
      <c r="C230" s="188"/>
      <c r="D230" s="188"/>
      <c r="O230" s="345">
        <f t="shared" si="5"/>
        <v>0</v>
      </c>
    </row>
    <row r="231" spans="1:15">
      <c r="A231" s="344">
        <v>331</v>
      </c>
      <c r="B231" s="339"/>
      <c r="C231" s="188"/>
      <c r="D231" s="188"/>
      <c r="O231" s="345">
        <f t="shared" si="5"/>
        <v>0</v>
      </c>
    </row>
    <row r="232" spans="1:15">
      <c r="A232" s="344">
        <v>332</v>
      </c>
      <c r="B232" s="339"/>
      <c r="C232" s="188"/>
      <c r="D232" s="188"/>
      <c r="O232" s="345">
        <f t="shared" si="5"/>
        <v>0</v>
      </c>
    </row>
    <row r="233" spans="1:15">
      <c r="A233" s="344">
        <v>333</v>
      </c>
      <c r="B233" s="339"/>
      <c r="C233" s="188"/>
      <c r="D233" s="188"/>
      <c r="O233" s="345">
        <f t="shared" si="5"/>
        <v>0</v>
      </c>
    </row>
    <row r="234" spans="1:15">
      <c r="A234" s="344">
        <v>334</v>
      </c>
      <c r="B234" s="339"/>
      <c r="C234" s="188"/>
      <c r="D234" s="188"/>
      <c r="O234" s="345">
        <f t="shared" si="5"/>
        <v>0</v>
      </c>
    </row>
    <row r="235" spans="1:15">
      <c r="A235" s="344">
        <v>335</v>
      </c>
      <c r="B235" s="339"/>
      <c r="C235" s="188"/>
      <c r="D235" s="188"/>
      <c r="O235" s="345">
        <f t="shared" si="5"/>
        <v>0</v>
      </c>
    </row>
    <row r="236" spans="1:15">
      <c r="A236" s="344">
        <v>336</v>
      </c>
      <c r="B236" s="339"/>
      <c r="C236" s="188"/>
      <c r="D236" s="188"/>
      <c r="O236" s="345">
        <f t="shared" si="5"/>
        <v>0</v>
      </c>
    </row>
    <row r="237" spans="1:15">
      <c r="A237" s="344">
        <v>337</v>
      </c>
      <c r="B237" s="339"/>
      <c r="C237" s="188"/>
      <c r="D237" s="188"/>
      <c r="O237" s="345">
        <f t="shared" si="5"/>
        <v>0</v>
      </c>
    </row>
    <row r="238" spans="1:15">
      <c r="A238" s="344">
        <v>338</v>
      </c>
      <c r="B238" s="339"/>
      <c r="C238" s="188"/>
      <c r="D238" s="188"/>
      <c r="O238" s="345">
        <f t="shared" si="5"/>
        <v>0</v>
      </c>
    </row>
    <row r="239" spans="1:15">
      <c r="A239" s="344">
        <v>339</v>
      </c>
      <c r="B239" s="339"/>
      <c r="C239" s="188"/>
      <c r="D239" s="188"/>
      <c r="O239" s="345">
        <f t="shared" si="5"/>
        <v>0</v>
      </c>
    </row>
    <row r="240" spans="1:15">
      <c r="A240" s="344">
        <v>340</v>
      </c>
      <c r="B240" s="339"/>
      <c r="C240" s="188"/>
      <c r="D240" s="188"/>
      <c r="O240" s="345">
        <f t="shared" si="5"/>
        <v>0</v>
      </c>
    </row>
    <row r="241" spans="1:15">
      <c r="A241" s="344">
        <v>341</v>
      </c>
      <c r="B241" s="341"/>
      <c r="C241" s="188"/>
      <c r="D241" s="188"/>
      <c r="O241" s="345">
        <f t="shared" si="5"/>
        <v>0</v>
      </c>
    </row>
    <row r="242" spans="1:15">
      <c r="A242" s="344">
        <v>342</v>
      </c>
      <c r="B242" s="339"/>
      <c r="C242" s="188"/>
      <c r="D242" s="188"/>
      <c r="O242" s="345">
        <f t="shared" si="5"/>
        <v>0</v>
      </c>
    </row>
    <row r="243" spans="1:15">
      <c r="A243" s="344">
        <v>343</v>
      </c>
      <c r="B243" s="339"/>
      <c r="C243" s="188"/>
      <c r="D243" s="188"/>
      <c r="O243" s="345">
        <f t="shared" si="5"/>
        <v>0</v>
      </c>
    </row>
    <row r="244" spans="1:15">
      <c r="A244" s="344">
        <v>344</v>
      </c>
      <c r="B244" s="339"/>
      <c r="C244" s="188"/>
      <c r="D244" s="188"/>
      <c r="O244" s="345">
        <f t="shared" si="5"/>
        <v>0</v>
      </c>
    </row>
    <row r="245" spans="1:15">
      <c r="A245" s="344">
        <v>345</v>
      </c>
      <c r="B245" s="341"/>
      <c r="C245" s="188"/>
      <c r="D245" s="188"/>
      <c r="O245" s="345">
        <f t="shared" si="5"/>
        <v>0</v>
      </c>
    </row>
    <row r="246" spans="1:15">
      <c r="A246" s="344">
        <v>346</v>
      </c>
      <c r="B246" s="341"/>
      <c r="C246" s="188"/>
      <c r="D246" s="188"/>
      <c r="O246" s="345">
        <f t="shared" si="5"/>
        <v>0</v>
      </c>
    </row>
    <row r="247" spans="1:15">
      <c r="A247" s="344">
        <v>347</v>
      </c>
      <c r="B247" s="342"/>
      <c r="C247" s="352"/>
      <c r="D247" s="352"/>
      <c r="O247" s="345">
        <f t="shared" si="5"/>
        <v>0</v>
      </c>
    </row>
    <row r="248" spans="1:15">
      <c r="A248" s="344">
        <v>348</v>
      </c>
      <c r="B248" s="342"/>
      <c r="C248" s="352"/>
      <c r="D248" s="352"/>
      <c r="O248" s="345">
        <f t="shared" si="5"/>
        <v>0</v>
      </c>
    </row>
    <row r="249" spans="1:15">
      <c r="A249" s="344">
        <v>349</v>
      </c>
      <c r="B249" s="342"/>
      <c r="C249" s="352"/>
      <c r="D249" s="352"/>
      <c r="O249" s="345">
        <f t="shared" si="5"/>
        <v>0</v>
      </c>
    </row>
    <row r="250" spans="1:15">
      <c r="A250" s="344">
        <v>350</v>
      </c>
      <c r="B250" s="342"/>
      <c r="C250" s="352"/>
      <c r="D250" s="352"/>
      <c r="O250" s="345">
        <f t="shared" si="5"/>
        <v>0</v>
      </c>
    </row>
    <row r="251" spans="1:15">
      <c r="A251" s="344">
        <v>351</v>
      </c>
      <c r="B251" s="342"/>
      <c r="C251" s="352"/>
      <c r="D251" s="352"/>
      <c r="O251" s="345">
        <f t="shared" si="5"/>
        <v>0</v>
      </c>
    </row>
    <row r="252" spans="1:15">
      <c r="A252" s="344">
        <v>352</v>
      </c>
      <c r="B252" s="342"/>
      <c r="C252" s="352"/>
      <c r="D252" s="352"/>
      <c r="O252" s="345">
        <f t="shared" si="5"/>
        <v>0</v>
      </c>
    </row>
    <row r="253" spans="1:15">
      <c r="A253" s="344">
        <v>353</v>
      </c>
      <c r="B253" s="342"/>
      <c r="C253" s="352"/>
      <c r="D253" s="352"/>
      <c r="O253" s="345">
        <f t="shared" si="5"/>
        <v>0</v>
      </c>
    </row>
    <row r="254" spans="1:15">
      <c r="A254" s="357"/>
      <c r="B254" s="342"/>
      <c r="C254" s="352"/>
      <c r="D254" s="352"/>
    </row>
    <row r="255" spans="1:15">
      <c r="A255" s="357"/>
      <c r="B255" s="342"/>
      <c r="C255" s="352"/>
      <c r="D255" s="352"/>
    </row>
    <row r="256" spans="1:15">
      <c r="A256" s="357"/>
      <c r="B256" s="342"/>
      <c r="C256" s="352"/>
      <c r="D256" s="352"/>
    </row>
    <row r="257" spans="1:4">
      <c r="A257" s="357"/>
      <c r="B257" s="342"/>
      <c r="C257" s="352"/>
      <c r="D257" s="352"/>
    </row>
    <row r="258" spans="1:4">
      <c r="A258" s="357"/>
      <c r="B258" s="342"/>
      <c r="C258" s="352"/>
      <c r="D258" s="352"/>
    </row>
    <row r="259" spans="1:4">
      <c r="A259" s="357"/>
      <c r="B259" s="342"/>
      <c r="C259" s="352"/>
      <c r="D259" s="352"/>
    </row>
    <row r="260" spans="1:4">
      <c r="A260" s="357"/>
      <c r="B260" s="342"/>
      <c r="C260" s="352"/>
      <c r="D260" s="352"/>
    </row>
    <row r="261" spans="1:4">
      <c r="A261" s="357"/>
      <c r="B261" s="342"/>
      <c r="C261" s="352"/>
      <c r="D261" s="352"/>
    </row>
    <row r="262" spans="1:4">
      <c r="A262" s="357"/>
      <c r="B262" s="342"/>
      <c r="C262" s="352"/>
      <c r="D262" s="352"/>
    </row>
    <row r="263" spans="1:4">
      <c r="A263" s="357"/>
      <c r="B263" s="342"/>
      <c r="C263" s="352"/>
      <c r="D263" s="352"/>
    </row>
    <row r="264" spans="1:4">
      <c r="A264" s="357"/>
      <c r="B264" s="342"/>
      <c r="C264" s="352"/>
      <c r="D264" s="352"/>
    </row>
    <row r="265" spans="1:4">
      <c r="A265" s="357"/>
      <c r="B265" s="342"/>
      <c r="C265" s="352"/>
      <c r="D265" s="352"/>
    </row>
    <row r="266" spans="1:4">
      <c r="A266" s="357"/>
      <c r="B266" s="342"/>
      <c r="C266" s="352"/>
      <c r="D266" s="352"/>
    </row>
    <row r="267" spans="1:4">
      <c r="A267" s="357"/>
      <c r="B267" s="342"/>
      <c r="C267" s="352"/>
      <c r="D267" s="352"/>
    </row>
    <row r="268" spans="1:4">
      <c r="A268" s="357"/>
      <c r="B268" s="342"/>
      <c r="C268" s="352"/>
      <c r="D268" s="352"/>
    </row>
    <row r="269" spans="1:4">
      <c r="A269" s="357"/>
      <c r="B269" s="342"/>
      <c r="C269" s="352"/>
      <c r="D269" s="352"/>
    </row>
    <row r="270" spans="1:4">
      <c r="A270" s="357"/>
      <c r="B270" s="342"/>
      <c r="C270" s="352"/>
      <c r="D270" s="352"/>
    </row>
    <row r="271" spans="1:4">
      <c r="A271" s="357"/>
      <c r="B271" s="342"/>
      <c r="C271" s="352"/>
      <c r="D271" s="352"/>
    </row>
    <row r="272" spans="1:4">
      <c r="A272" s="357"/>
      <c r="B272" s="342"/>
      <c r="C272" s="352"/>
      <c r="D272" s="352"/>
    </row>
    <row r="273" spans="1:4">
      <c r="A273" s="357"/>
      <c r="B273" s="342"/>
      <c r="C273" s="352"/>
      <c r="D273" s="352"/>
    </row>
    <row r="274" spans="1:4">
      <c r="A274" s="357"/>
      <c r="B274" s="342"/>
      <c r="C274" s="352"/>
      <c r="D274" s="352"/>
    </row>
    <row r="275" spans="1:4">
      <c r="A275" s="357"/>
      <c r="B275" s="342"/>
      <c r="C275" s="352"/>
      <c r="D275" s="352"/>
    </row>
  </sheetData>
  <mergeCells count="7">
    <mergeCell ref="P1:P2"/>
    <mergeCell ref="D1:D2"/>
    <mergeCell ref="C1:C2"/>
    <mergeCell ref="B1:B2"/>
    <mergeCell ref="A1:A2"/>
    <mergeCell ref="E1:N1"/>
    <mergeCell ref="O1:O2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7030A0"/>
  </sheetPr>
  <dimension ref="A1:Y2"/>
  <sheetViews>
    <sheetView rightToLeft="1" workbookViewId="0">
      <pane ySplit="1" topLeftCell="A2" activePane="bottomLeft" state="frozen"/>
      <selection pane="bottomLeft" activeCell="J2" sqref="J2:L2"/>
    </sheetView>
  </sheetViews>
  <sheetFormatPr defaultRowHeight="15.75"/>
  <cols>
    <col min="1" max="1" width="10" style="320" bestFit="1" customWidth="1"/>
    <col min="2" max="2" width="23.7109375" style="320" bestFit="1" customWidth="1"/>
    <col min="3" max="3" width="13" style="321" bestFit="1" customWidth="1"/>
    <col min="4" max="4" width="5.5703125" style="320" bestFit="1" customWidth="1"/>
    <col min="5" max="5" width="6" style="320" bestFit="1" customWidth="1"/>
    <col min="6" max="6" width="6.140625" style="320" bestFit="1" customWidth="1"/>
    <col min="7" max="7" width="4.85546875" style="320" bestFit="1" customWidth="1"/>
    <col min="8" max="9" width="6" style="320" bestFit="1" customWidth="1"/>
    <col min="10" max="10" width="6.5703125" style="320" bestFit="1" customWidth="1"/>
    <col min="11" max="11" width="6.28515625" style="320" bestFit="1" customWidth="1"/>
    <col min="12" max="12" width="7" style="320" bestFit="1" customWidth="1"/>
    <col min="13" max="14" width="6.28515625" style="320" bestFit="1" customWidth="1"/>
    <col min="15" max="15" width="5.42578125" style="320" bestFit="1" customWidth="1"/>
    <col min="16" max="17" width="9.28515625" style="320" bestFit="1" customWidth="1"/>
    <col min="18" max="18" width="9.85546875" style="322" bestFit="1" customWidth="1"/>
    <col min="19" max="19" width="9.7109375" style="320" bestFit="1" customWidth="1"/>
    <col min="20" max="20" width="9.85546875" style="320" bestFit="1" customWidth="1"/>
    <col min="21" max="21" width="9.7109375" style="320" bestFit="1" customWidth="1"/>
    <col min="22" max="23" width="9.85546875" style="320" bestFit="1" customWidth="1"/>
    <col min="24" max="24" width="9.7109375" style="320" bestFit="1" customWidth="1"/>
    <col min="25" max="25" width="10.28515625" style="320" bestFit="1" customWidth="1"/>
    <col min="26" max="16384" width="9.140625" style="320"/>
  </cols>
  <sheetData>
    <row r="1" spans="1:25" s="316" customFormat="1" ht="45" customHeight="1">
      <c r="A1" s="314" t="s">
        <v>219</v>
      </c>
      <c r="B1" s="314" t="s">
        <v>66</v>
      </c>
      <c r="C1" s="314" t="s">
        <v>67</v>
      </c>
      <c r="D1" s="315" t="s">
        <v>164</v>
      </c>
      <c r="E1" s="315" t="s">
        <v>165</v>
      </c>
      <c r="F1" s="315" t="s">
        <v>168</v>
      </c>
      <c r="G1" s="315" t="s">
        <v>166</v>
      </c>
      <c r="H1" s="315" t="s">
        <v>167</v>
      </c>
      <c r="I1" s="315" t="s">
        <v>180</v>
      </c>
      <c r="J1" s="315" t="s">
        <v>181</v>
      </c>
      <c r="K1" s="315" t="s">
        <v>169</v>
      </c>
      <c r="L1" s="315" t="s">
        <v>182</v>
      </c>
      <c r="M1" s="315" t="s">
        <v>170</v>
      </c>
      <c r="N1" s="315" t="s">
        <v>171</v>
      </c>
      <c r="O1" s="315" t="s">
        <v>172</v>
      </c>
      <c r="P1" s="314" t="s">
        <v>254</v>
      </c>
      <c r="Q1" s="314" t="s">
        <v>386</v>
      </c>
      <c r="R1" s="314" t="s">
        <v>173</v>
      </c>
      <c r="S1" s="314" t="s">
        <v>174</v>
      </c>
      <c r="T1" s="314" t="s">
        <v>175</v>
      </c>
      <c r="U1" s="314" t="s">
        <v>176</v>
      </c>
      <c r="V1" s="314" t="s">
        <v>177</v>
      </c>
      <c r="W1" s="314" t="s">
        <v>178</v>
      </c>
      <c r="X1" s="314" t="s">
        <v>179</v>
      </c>
      <c r="Y1" s="314" t="s">
        <v>183</v>
      </c>
    </row>
    <row r="2" spans="1:25" ht="19.5">
      <c r="A2" s="317">
        <v>111</v>
      </c>
      <c r="B2" s="317" t="s">
        <v>54</v>
      </c>
      <c r="C2" s="318" t="str">
        <f t="shared" ref="C2" si="0">INDEX(تاریخ_استخدام,MATCH(A2,شماره_پرسنلی,0),0)</f>
        <v>92/09/12</v>
      </c>
      <c r="D2" s="317">
        <v>31</v>
      </c>
      <c r="E2" s="317">
        <v>31</v>
      </c>
      <c r="F2" s="317">
        <v>31</v>
      </c>
      <c r="G2" s="317">
        <v>31</v>
      </c>
      <c r="H2" s="317">
        <v>31</v>
      </c>
      <c r="I2" s="317">
        <v>31</v>
      </c>
      <c r="J2" s="317">
        <v>30</v>
      </c>
      <c r="K2" s="317">
        <v>30</v>
      </c>
      <c r="L2" s="317">
        <v>30</v>
      </c>
      <c r="M2" s="317"/>
      <c r="N2" s="317"/>
      <c r="O2" s="317"/>
      <c r="P2" s="317">
        <f>SUM(Q2:Y2)</f>
        <v>1113</v>
      </c>
      <c r="Q2" s="319">
        <v>107</v>
      </c>
      <c r="R2" s="319">
        <v>365</v>
      </c>
      <c r="S2" s="319">
        <v>365</v>
      </c>
      <c r="T2" s="317">
        <f>SUM(D2:O2)</f>
        <v>276</v>
      </c>
    </row>
  </sheetData>
  <autoFilter ref="A1:A2"/>
  <sortState ref="A2:Y212">
    <sortCondition ref="A1"/>
  </sortState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</sheetPr>
  <dimension ref="A1:BA131"/>
  <sheetViews>
    <sheetView rightToLeft="1" zoomScale="90" zoomScaleNormal="90" workbookViewId="0">
      <pane ySplit="1" topLeftCell="A2" activePane="bottomLeft" state="frozen"/>
      <selection pane="bottomLeft" activeCell="AI3" sqref="AI3"/>
    </sheetView>
  </sheetViews>
  <sheetFormatPr defaultRowHeight="21"/>
  <cols>
    <col min="1" max="1" width="6" style="384" bestFit="1" customWidth="1"/>
    <col min="2" max="2" width="11.42578125" style="382" bestFit="1" customWidth="1"/>
    <col min="3" max="3" width="28.7109375" style="128" bestFit="1" customWidth="1"/>
    <col min="4" max="4" width="12.140625" style="128" customWidth="1"/>
    <col min="5" max="5" width="13.42578125" style="135" customWidth="1"/>
    <col min="6" max="6" width="5.85546875" style="295" customWidth="1"/>
    <col min="7" max="7" width="6.28515625" style="299" customWidth="1"/>
    <col min="8" max="8" width="5.85546875" style="302" customWidth="1"/>
    <col min="9" max="9" width="6.140625" style="304" customWidth="1"/>
    <col min="10" max="10" width="5.85546875" style="297" customWidth="1"/>
    <col min="11" max="11" width="5.85546875" style="254" customWidth="1"/>
    <col min="12" max="12" width="5.85546875" style="295" customWidth="1"/>
    <col min="13" max="13" width="5.85546875" style="304" customWidth="1"/>
    <col min="14" max="14" width="5.85546875" style="302" customWidth="1"/>
    <col min="15" max="15" width="6.140625" style="304" customWidth="1"/>
    <col min="16" max="16" width="5.85546875" style="302" customWidth="1"/>
    <col min="17" max="17" width="6.28515625" style="323" customWidth="1"/>
    <col min="18" max="18" width="5.85546875" style="302" customWidth="1"/>
    <col min="19" max="19" width="6.140625" style="304" customWidth="1"/>
    <col min="20" max="20" width="5.85546875" style="302" customWidth="1"/>
    <col min="21" max="21" width="6.140625" style="304" customWidth="1"/>
    <col min="22" max="22" width="5.85546875" style="302" customWidth="1"/>
    <col min="23" max="23" width="6.140625" style="304" customWidth="1"/>
    <col min="24" max="24" width="5.85546875" style="302" customWidth="1"/>
    <col min="25" max="25" width="6.140625" style="304" customWidth="1"/>
    <col min="26" max="26" width="5.85546875" style="302" customWidth="1"/>
    <col min="27" max="27" width="6.140625" style="304" customWidth="1"/>
    <col min="28" max="28" width="5.85546875" style="302" customWidth="1"/>
    <col min="29" max="29" width="6.140625" style="304" customWidth="1"/>
    <col min="30" max="30" width="11.85546875" style="307" customWidth="1"/>
    <col min="31" max="31" width="10.140625" style="129" customWidth="1"/>
    <col min="32" max="32" width="12.140625" style="128" customWidth="1"/>
    <col min="33" max="33" width="11.7109375" style="136" customWidth="1"/>
    <col min="34" max="34" width="7.5703125" style="136" customWidth="1"/>
    <col min="35" max="35" width="17.5703125" style="312" bestFit="1" customWidth="1"/>
    <col min="36" max="36" width="1.85546875" style="271" customWidth="1"/>
    <col min="37" max="37" width="7" style="313" customWidth="1"/>
    <col min="38" max="48" width="7" style="128" customWidth="1"/>
    <col min="49" max="49" width="11" style="128" customWidth="1"/>
    <col min="50" max="50" width="11.42578125" style="128" customWidth="1"/>
    <col min="51" max="51" width="28.7109375" style="128" customWidth="1"/>
    <col min="52" max="52" width="6.5703125" style="134" customWidth="1"/>
    <col min="53" max="53" width="7.42578125" style="413" customWidth="1"/>
    <col min="54" max="16384" width="9.140625" style="64"/>
  </cols>
  <sheetData>
    <row r="1" spans="1:53" ht="36.75" thickTop="1" thickBot="1">
      <c r="A1" s="359" t="s">
        <v>64</v>
      </c>
      <c r="B1" s="380" t="s">
        <v>65</v>
      </c>
      <c r="C1" s="361" t="s">
        <v>66</v>
      </c>
      <c r="D1" s="360" t="s">
        <v>67</v>
      </c>
      <c r="E1" s="362" t="s">
        <v>248</v>
      </c>
      <c r="F1" s="363">
        <v>1</v>
      </c>
      <c r="G1" s="364" t="s">
        <v>245</v>
      </c>
      <c r="H1" s="363">
        <v>2</v>
      </c>
      <c r="I1" s="364" t="s">
        <v>245</v>
      </c>
      <c r="J1" s="363">
        <v>3</v>
      </c>
      <c r="K1" s="364" t="s">
        <v>245</v>
      </c>
      <c r="L1" s="363">
        <v>4</v>
      </c>
      <c r="M1" s="364" t="s">
        <v>245</v>
      </c>
      <c r="N1" s="363">
        <v>5</v>
      </c>
      <c r="O1" s="364" t="s">
        <v>245</v>
      </c>
      <c r="P1" s="363">
        <v>6</v>
      </c>
      <c r="Q1" s="365" t="s">
        <v>245</v>
      </c>
      <c r="R1" s="363">
        <v>7</v>
      </c>
      <c r="S1" s="364" t="s">
        <v>245</v>
      </c>
      <c r="T1" s="363">
        <v>8</v>
      </c>
      <c r="U1" s="364" t="s">
        <v>245</v>
      </c>
      <c r="V1" s="363">
        <v>9</v>
      </c>
      <c r="W1" s="364" t="s">
        <v>245</v>
      </c>
      <c r="X1" s="363">
        <v>10</v>
      </c>
      <c r="Y1" s="364" t="s">
        <v>245</v>
      </c>
      <c r="Z1" s="363">
        <v>11</v>
      </c>
      <c r="AA1" s="364" t="s">
        <v>245</v>
      </c>
      <c r="AB1" s="363">
        <v>12</v>
      </c>
      <c r="AC1" s="364" t="s">
        <v>245</v>
      </c>
      <c r="AD1" s="366" t="s">
        <v>198</v>
      </c>
      <c r="AE1" s="363" t="s">
        <v>197</v>
      </c>
      <c r="AF1" s="363" t="s">
        <v>241</v>
      </c>
      <c r="AG1" s="367" t="s">
        <v>68</v>
      </c>
      <c r="AH1" s="368">
        <v>0</v>
      </c>
      <c r="AI1" s="367" t="s">
        <v>256</v>
      </c>
      <c r="AJ1" s="369"/>
      <c r="AK1" s="370">
        <v>1</v>
      </c>
      <c r="AL1" s="370">
        <v>2</v>
      </c>
      <c r="AM1" s="370">
        <v>3</v>
      </c>
      <c r="AN1" s="370">
        <v>4</v>
      </c>
      <c r="AO1" s="370">
        <v>5</v>
      </c>
      <c r="AP1" s="370">
        <v>6</v>
      </c>
      <c r="AQ1" s="370">
        <v>7</v>
      </c>
      <c r="AR1" s="370">
        <v>8</v>
      </c>
      <c r="AS1" s="370">
        <v>9</v>
      </c>
      <c r="AT1" s="370">
        <v>10</v>
      </c>
      <c r="AU1" s="370">
        <v>11</v>
      </c>
      <c r="AV1" s="370">
        <v>12</v>
      </c>
      <c r="AW1" s="370" t="s">
        <v>247</v>
      </c>
      <c r="AX1" s="360"/>
      <c r="AY1" s="361"/>
      <c r="AZ1" s="361"/>
      <c r="BA1" s="371"/>
    </row>
    <row r="2" spans="1:53" ht="27.75" thickTop="1" thickBot="1">
      <c r="A2" s="383">
        <v>6</v>
      </c>
      <c r="B2" s="381">
        <v>111</v>
      </c>
      <c r="C2" s="127" t="s">
        <v>54</v>
      </c>
      <c r="D2" s="125" t="str">
        <f t="shared" ref="D2" si="0">INDEX(تاریخ_استخدام,MATCH(B2,شماره_پرسنلی,0),0)</f>
        <v>92/09/12</v>
      </c>
      <c r="E2" s="133">
        <v>8.6999999999999993</v>
      </c>
      <c r="F2" s="293">
        <v>6</v>
      </c>
      <c r="G2" s="298">
        <v>3</v>
      </c>
      <c r="H2" s="301">
        <v>1</v>
      </c>
      <c r="I2" s="303">
        <v>5</v>
      </c>
      <c r="J2" s="296"/>
      <c r="K2" s="253">
        <v>5</v>
      </c>
      <c r="L2" s="294"/>
      <c r="M2" s="303">
        <v>2</v>
      </c>
      <c r="N2" s="301">
        <v>3</v>
      </c>
      <c r="O2" s="303">
        <v>1</v>
      </c>
      <c r="P2" s="301"/>
      <c r="Q2" s="325">
        <v>5</v>
      </c>
      <c r="R2" s="301"/>
      <c r="S2" s="303">
        <v>6</v>
      </c>
      <c r="T2" s="301">
        <v>2</v>
      </c>
      <c r="U2" s="303">
        <v>1</v>
      </c>
      <c r="V2" s="301"/>
      <c r="W2" s="303"/>
      <c r="X2" s="301"/>
      <c r="Y2" s="303"/>
      <c r="Z2" s="301"/>
      <c r="AA2" s="303"/>
      <c r="AB2" s="301"/>
      <c r="AC2" s="303"/>
      <c r="AD2" s="306">
        <f t="shared" ref="AD2" si="1">AE2/9.5</f>
        <v>2.9473684210526314</v>
      </c>
      <c r="AE2" s="126">
        <f t="shared" ref="AE2" si="2">AC2+AA2+Y2+W2+U2+S2+Q2+O2+M2+K2+I2+G2</f>
        <v>28</v>
      </c>
      <c r="AF2" s="131">
        <f t="shared" ref="AF2" si="3">F2+H2+J2+L2+N2+P2+R2+T2+V2+X2+Z2+AB2+AD2</f>
        <v>14.947368421052632</v>
      </c>
      <c r="AG2" s="131">
        <f t="shared" ref="AG2" si="4">30+E2</f>
        <v>38.700000000000003</v>
      </c>
      <c r="AH2" s="132">
        <f t="shared" ref="AH2" si="5">AG2-AF2</f>
        <v>23.752631578947373</v>
      </c>
      <c r="AI2" s="311">
        <f>(20+E2)-AF2</f>
        <v>13.752631578947367</v>
      </c>
      <c r="AK2" s="230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>
        <f t="shared" ref="AW2" si="6">SUM(AK2:AV2)</f>
        <v>0</v>
      </c>
      <c r="AX2" s="123">
        <f t="shared" ref="AX2" si="7">B2</f>
        <v>111</v>
      </c>
      <c r="AY2" s="124" t="s">
        <v>56</v>
      </c>
      <c r="AZ2" s="123">
        <v>0.5</v>
      </c>
      <c r="BA2" s="412">
        <v>0</v>
      </c>
    </row>
    <row r="3" spans="1:53" ht="18" customHeight="1">
      <c r="A3" s="385"/>
      <c r="B3" s="372"/>
      <c r="C3" s="373"/>
      <c r="D3" s="373"/>
      <c r="E3" s="374"/>
      <c r="F3" s="375"/>
      <c r="G3" s="300"/>
      <c r="H3" s="375"/>
      <c r="I3" s="305"/>
      <c r="J3" s="375"/>
      <c r="K3" s="376"/>
      <c r="L3" s="375"/>
      <c r="M3" s="305"/>
      <c r="N3" s="375"/>
      <c r="O3" s="305"/>
      <c r="P3" s="375"/>
      <c r="Q3" s="324"/>
      <c r="R3" s="375"/>
      <c r="S3" s="305"/>
      <c r="T3" s="375"/>
      <c r="U3" s="305"/>
      <c r="V3" s="375"/>
      <c r="W3" s="305"/>
      <c r="X3" s="375"/>
      <c r="Y3" s="305"/>
      <c r="Z3" s="375"/>
      <c r="AA3" s="305"/>
      <c r="AB3" s="375"/>
      <c r="AC3" s="305"/>
      <c r="AD3" s="377"/>
      <c r="AE3" s="378"/>
      <c r="AF3" s="373"/>
      <c r="AG3" s="377"/>
      <c r="AH3" s="377"/>
      <c r="AI3" s="377"/>
      <c r="AK3" s="373"/>
      <c r="AL3" s="373"/>
      <c r="AM3" s="373"/>
      <c r="AN3" s="373"/>
      <c r="AO3" s="373"/>
      <c r="AP3" s="373"/>
      <c r="AQ3" s="373"/>
      <c r="AR3" s="373"/>
      <c r="AS3" s="373"/>
      <c r="AT3" s="373"/>
      <c r="AU3" s="373"/>
      <c r="AV3" s="373"/>
      <c r="AW3" s="373"/>
      <c r="AX3" s="373"/>
      <c r="AY3" s="373"/>
      <c r="AZ3" s="379"/>
      <c r="BA3" s="414"/>
    </row>
    <row r="4" spans="1:53" ht="18" customHeight="1">
      <c r="A4" s="385"/>
      <c r="B4" s="372"/>
      <c r="C4" s="373"/>
      <c r="D4" s="373"/>
      <c r="E4" s="374"/>
      <c r="F4" s="375"/>
      <c r="G4" s="300"/>
      <c r="H4" s="375"/>
      <c r="I4" s="305"/>
      <c r="J4" s="375"/>
      <c r="K4" s="376"/>
      <c r="L4" s="375"/>
      <c r="M4" s="305"/>
      <c r="N4" s="375"/>
      <c r="O4" s="305"/>
      <c r="P4" s="375"/>
      <c r="Q4" s="324"/>
      <c r="R4" s="375"/>
      <c r="S4" s="305"/>
      <c r="T4" s="375"/>
      <c r="U4" s="305"/>
      <c r="V4" s="375"/>
      <c r="W4" s="305"/>
      <c r="X4" s="375"/>
      <c r="Y4" s="305"/>
      <c r="Z4" s="375"/>
      <c r="AA4" s="305"/>
      <c r="AB4" s="375"/>
      <c r="AC4" s="305"/>
      <c r="AD4" s="377"/>
      <c r="AE4" s="378"/>
      <c r="AF4" s="373"/>
      <c r="AG4" s="377"/>
      <c r="AH4" s="377"/>
      <c r="AI4" s="377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373"/>
      <c r="AW4" s="373"/>
      <c r="AX4" s="373"/>
      <c r="AY4" s="373"/>
      <c r="AZ4" s="379"/>
      <c r="BA4" s="414"/>
    </row>
    <row r="5" spans="1:53" ht="18" customHeight="1">
      <c r="A5" s="385"/>
      <c r="B5" s="372"/>
      <c r="C5" s="373"/>
      <c r="D5" s="373"/>
      <c r="E5" s="374"/>
      <c r="F5" s="375"/>
      <c r="G5" s="300"/>
      <c r="H5" s="375"/>
      <c r="I5" s="305"/>
      <c r="J5" s="375"/>
      <c r="K5" s="376"/>
      <c r="L5" s="375"/>
      <c r="M5" s="305"/>
      <c r="N5" s="375"/>
      <c r="O5" s="305"/>
      <c r="P5" s="375"/>
      <c r="Q5" s="324"/>
      <c r="R5" s="375"/>
      <c r="S5" s="305"/>
      <c r="T5" s="375"/>
      <c r="U5" s="305"/>
      <c r="V5" s="375"/>
      <c r="W5" s="305"/>
      <c r="X5" s="375"/>
      <c r="Y5" s="305"/>
      <c r="Z5" s="375"/>
      <c r="AA5" s="305"/>
      <c r="AB5" s="375"/>
      <c r="AC5" s="305"/>
      <c r="AD5" s="377"/>
      <c r="AE5" s="378"/>
      <c r="AF5" s="373"/>
      <c r="AG5" s="377"/>
      <c r="AH5" s="377"/>
      <c r="AI5" s="377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3"/>
      <c r="AY5" s="373"/>
      <c r="AZ5" s="379"/>
      <c r="BA5" s="414"/>
    </row>
    <row r="6" spans="1:53" ht="18" customHeight="1">
      <c r="A6" s="385"/>
      <c r="B6" s="372"/>
      <c r="C6" s="373"/>
      <c r="D6" s="373"/>
      <c r="E6" s="374"/>
      <c r="F6" s="375"/>
      <c r="G6" s="300"/>
      <c r="H6" s="375"/>
      <c r="I6" s="305"/>
      <c r="J6" s="375"/>
      <c r="K6" s="376"/>
      <c r="L6" s="375"/>
      <c r="M6" s="305"/>
      <c r="N6" s="375"/>
      <c r="O6" s="305"/>
      <c r="P6" s="375"/>
      <c r="Q6" s="324"/>
      <c r="R6" s="375"/>
      <c r="S6" s="305"/>
      <c r="T6" s="375"/>
      <c r="U6" s="305"/>
      <c r="V6" s="375"/>
      <c r="W6" s="305"/>
      <c r="X6" s="375"/>
      <c r="Y6" s="305"/>
      <c r="Z6" s="375"/>
      <c r="AA6" s="305"/>
      <c r="AB6" s="375"/>
      <c r="AC6" s="305"/>
      <c r="AD6" s="377"/>
      <c r="AE6" s="378"/>
      <c r="AF6" s="373"/>
      <c r="AG6" s="377"/>
      <c r="AH6" s="377"/>
      <c r="AI6" s="377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9"/>
      <c r="BA6" s="414"/>
    </row>
    <row r="7" spans="1:53" ht="18" customHeight="1">
      <c r="A7" s="385"/>
      <c r="B7" s="372"/>
      <c r="C7" s="373"/>
      <c r="D7" s="373"/>
      <c r="E7" s="374"/>
      <c r="F7" s="375"/>
      <c r="G7" s="300"/>
      <c r="H7" s="375"/>
      <c r="I7" s="305"/>
      <c r="J7" s="375"/>
      <c r="K7" s="376"/>
      <c r="L7" s="375"/>
      <c r="M7" s="305"/>
      <c r="N7" s="375"/>
      <c r="O7" s="305"/>
      <c r="P7" s="375"/>
      <c r="Q7" s="324"/>
      <c r="R7" s="375"/>
      <c r="S7" s="305"/>
      <c r="T7" s="375"/>
      <c r="U7" s="305"/>
      <c r="V7" s="375"/>
      <c r="W7" s="305"/>
      <c r="X7" s="375"/>
      <c r="Y7" s="305"/>
      <c r="Z7" s="375"/>
      <c r="AA7" s="305"/>
      <c r="AB7" s="375"/>
      <c r="AC7" s="305"/>
      <c r="AD7" s="377"/>
      <c r="AE7" s="378"/>
      <c r="AF7" s="373"/>
      <c r="AG7" s="377"/>
      <c r="AH7" s="377"/>
      <c r="AI7" s="377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9"/>
      <c r="BA7" s="414"/>
    </row>
    <row r="8" spans="1:53" ht="18" customHeight="1">
      <c r="A8" s="385"/>
      <c r="B8" s="372"/>
      <c r="C8" s="373"/>
      <c r="D8" s="373"/>
      <c r="E8" s="374"/>
      <c r="F8" s="375"/>
      <c r="G8" s="300"/>
      <c r="H8" s="375"/>
      <c r="I8" s="305"/>
      <c r="J8" s="375"/>
      <c r="K8" s="376"/>
      <c r="L8" s="375"/>
      <c r="M8" s="305"/>
      <c r="N8" s="375"/>
      <c r="O8" s="305"/>
      <c r="P8" s="375"/>
      <c r="Q8" s="324"/>
      <c r="R8" s="375"/>
      <c r="S8" s="305"/>
      <c r="T8" s="375"/>
      <c r="U8" s="305"/>
      <c r="V8" s="375"/>
      <c r="W8" s="305"/>
      <c r="X8" s="375"/>
      <c r="Y8" s="305"/>
      <c r="Z8" s="375"/>
      <c r="AA8" s="305"/>
      <c r="AB8" s="375"/>
      <c r="AC8" s="305"/>
      <c r="AD8" s="377"/>
      <c r="AE8" s="378"/>
      <c r="AF8" s="373"/>
      <c r="AG8" s="377"/>
      <c r="AH8" s="377"/>
      <c r="AI8" s="377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9"/>
      <c r="BA8" s="414"/>
    </row>
    <row r="9" spans="1:53" ht="18" customHeight="1">
      <c r="A9" s="385"/>
      <c r="B9" s="372"/>
      <c r="C9" s="373"/>
      <c r="D9" s="373"/>
      <c r="E9" s="374"/>
      <c r="F9" s="375"/>
      <c r="G9" s="300"/>
      <c r="H9" s="375"/>
      <c r="I9" s="305"/>
      <c r="J9" s="375"/>
      <c r="K9" s="376"/>
      <c r="L9" s="375"/>
      <c r="M9" s="305"/>
      <c r="N9" s="375"/>
      <c r="O9" s="305"/>
      <c r="P9" s="375"/>
      <c r="Q9" s="324"/>
      <c r="R9" s="375"/>
      <c r="S9" s="305"/>
      <c r="T9" s="375"/>
      <c r="U9" s="305"/>
      <c r="V9" s="375"/>
      <c r="W9" s="305"/>
      <c r="X9" s="375"/>
      <c r="Y9" s="305"/>
      <c r="Z9" s="375"/>
      <c r="AA9" s="305"/>
      <c r="AB9" s="375"/>
      <c r="AC9" s="305"/>
      <c r="AD9" s="377"/>
      <c r="AE9" s="378"/>
      <c r="AF9" s="373"/>
      <c r="AG9" s="377"/>
      <c r="AH9" s="377"/>
      <c r="AI9" s="377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9"/>
      <c r="BA9" s="414"/>
    </row>
    <row r="10" spans="1:53" ht="18" customHeight="1">
      <c r="A10" s="385"/>
      <c r="B10" s="372"/>
      <c r="C10" s="373"/>
      <c r="D10" s="373"/>
      <c r="E10" s="374"/>
      <c r="F10" s="375"/>
      <c r="G10" s="300"/>
      <c r="H10" s="375"/>
      <c r="I10" s="305"/>
      <c r="J10" s="375"/>
      <c r="K10" s="376"/>
      <c r="L10" s="375"/>
      <c r="M10" s="305"/>
      <c r="N10" s="375"/>
      <c r="O10" s="305"/>
      <c r="P10" s="375"/>
      <c r="Q10" s="324"/>
      <c r="R10" s="375"/>
      <c r="S10" s="305"/>
      <c r="T10" s="375"/>
      <c r="U10" s="305"/>
      <c r="V10" s="375"/>
      <c r="W10" s="305"/>
      <c r="X10" s="375"/>
      <c r="Y10" s="305"/>
      <c r="Z10" s="375"/>
      <c r="AA10" s="305"/>
      <c r="AB10" s="375"/>
      <c r="AC10" s="305"/>
      <c r="AD10" s="377"/>
      <c r="AE10" s="378"/>
      <c r="AF10" s="373"/>
      <c r="AG10" s="377"/>
      <c r="AH10" s="377"/>
      <c r="AI10" s="377"/>
      <c r="AK10" s="373"/>
      <c r="AL10" s="373"/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9"/>
      <c r="BA10" s="414"/>
    </row>
    <row r="11" spans="1:53" ht="18" customHeight="1">
      <c r="A11" s="385"/>
      <c r="B11" s="372"/>
      <c r="C11" s="373"/>
      <c r="D11" s="373"/>
      <c r="E11" s="374"/>
      <c r="F11" s="375"/>
      <c r="G11" s="300"/>
      <c r="H11" s="375"/>
      <c r="I11" s="305"/>
      <c r="J11" s="375"/>
      <c r="K11" s="376"/>
      <c r="L11" s="375"/>
      <c r="M11" s="305"/>
      <c r="N11" s="375"/>
      <c r="O11" s="305"/>
      <c r="P11" s="375"/>
      <c r="Q11" s="324"/>
      <c r="R11" s="375"/>
      <c r="S11" s="305"/>
      <c r="T11" s="375"/>
      <c r="U11" s="305"/>
      <c r="V11" s="375"/>
      <c r="W11" s="305"/>
      <c r="X11" s="375"/>
      <c r="Y11" s="305"/>
      <c r="Z11" s="375"/>
      <c r="AA11" s="305"/>
      <c r="AB11" s="375"/>
      <c r="AC11" s="305"/>
      <c r="AD11" s="377"/>
      <c r="AE11" s="378"/>
      <c r="AF11" s="373"/>
      <c r="AG11" s="377"/>
      <c r="AH11" s="377"/>
      <c r="AI11" s="377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9"/>
      <c r="BA11" s="414"/>
    </row>
    <row r="12" spans="1:53" ht="18" customHeight="1">
      <c r="A12" s="385"/>
      <c r="B12" s="372"/>
      <c r="C12" s="373"/>
      <c r="D12" s="373"/>
      <c r="E12" s="374"/>
      <c r="F12" s="375"/>
      <c r="G12" s="300"/>
      <c r="H12" s="375"/>
      <c r="I12" s="305"/>
      <c r="J12" s="375"/>
      <c r="K12" s="376"/>
      <c r="L12" s="375"/>
      <c r="M12" s="305"/>
      <c r="N12" s="375"/>
      <c r="O12" s="305"/>
      <c r="P12" s="375"/>
      <c r="Q12" s="324"/>
      <c r="R12" s="375"/>
      <c r="S12" s="305"/>
      <c r="T12" s="375"/>
      <c r="U12" s="305"/>
      <c r="V12" s="375"/>
      <c r="W12" s="305"/>
      <c r="X12" s="375"/>
      <c r="Y12" s="305"/>
      <c r="Z12" s="375"/>
      <c r="AA12" s="305"/>
      <c r="AB12" s="375"/>
      <c r="AC12" s="305"/>
      <c r="AD12" s="377"/>
      <c r="AE12" s="378"/>
      <c r="AF12" s="373"/>
      <c r="AG12" s="377"/>
      <c r="AH12" s="377"/>
      <c r="AI12" s="377"/>
      <c r="AK12" s="373"/>
      <c r="AL12" s="373"/>
      <c r="AM12" s="373"/>
      <c r="AN12" s="373"/>
      <c r="AO12" s="373"/>
      <c r="AP12" s="373"/>
      <c r="AQ12" s="373"/>
      <c r="AR12" s="373"/>
      <c r="AS12" s="373"/>
      <c r="AT12" s="373"/>
      <c r="AU12" s="373"/>
      <c r="AV12" s="373"/>
      <c r="AW12" s="373"/>
      <c r="AX12" s="373"/>
      <c r="AY12" s="373"/>
      <c r="AZ12" s="379"/>
      <c r="BA12" s="414"/>
    </row>
    <row r="13" spans="1:53" ht="18" customHeight="1">
      <c r="A13" s="385"/>
      <c r="B13" s="372"/>
      <c r="C13" s="373"/>
      <c r="D13" s="373"/>
      <c r="E13" s="374"/>
      <c r="F13" s="375"/>
      <c r="G13" s="300"/>
      <c r="H13" s="375"/>
      <c r="I13" s="305"/>
      <c r="J13" s="375"/>
      <c r="K13" s="376"/>
      <c r="L13" s="375"/>
      <c r="M13" s="305"/>
      <c r="N13" s="375"/>
      <c r="O13" s="305"/>
      <c r="P13" s="375"/>
      <c r="Q13" s="324"/>
      <c r="R13" s="375"/>
      <c r="S13" s="305"/>
      <c r="T13" s="375"/>
      <c r="U13" s="305"/>
      <c r="V13" s="375"/>
      <c r="W13" s="305"/>
      <c r="X13" s="375"/>
      <c r="Y13" s="305"/>
      <c r="Z13" s="375"/>
      <c r="AA13" s="305"/>
      <c r="AB13" s="375"/>
      <c r="AC13" s="305"/>
      <c r="AD13" s="377"/>
      <c r="AE13" s="378"/>
      <c r="AF13" s="373"/>
      <c r="AG13" s="377"/>
      <c r="AH13" s="377"/>
      <c r="AI13" s="377"/>
      <c r="AK13" s="373"/>
      <c r="AL13" s="373"/>
      <c r="AM13" s="373"/>
      <c r="AN13" s="373"/>
      <c r="AO13" s="373"/>
      <c r="AP13" s="373"/>
      <c r="AQ13" s="373"/>
      <c r="AR13" s="373"/>
      <c r="AS13" s="373"/>
      <c r="AT13" s="373"/>
      <c r="AU13" s="373"/>
      <c r="AV13" s="373"/>
      <c r="AW13" s="373"/>
      <c r="AX13" s="373"/>
      <c r="AY13" s="373"/>
      <c r="AZ13" s="379"/>
      <c r="BA13" s="414"/>
    </row>
    <row r="14" spans="1:53" ht="18" customHeight="1">
      <c r="A14" s="385"/>
      <c r="B14" s="372"/>
      <c r="C14" s="373"/>
      <c r="D14" s="373"/>
      <c r="E14" s="374"/>
      <c r="F14" s="375"/>
      <c r="G14" s="300"/>
      <c r="H14" s="375"/>
      <c r="I14" s="305"/>
      <c r="J14" s="375"/>
      <c r="K14" s="376"/>
      <c r="L14" s="375"/>
      <c r="M14" s="305"/>
      <c r="N14" s="375"/>
      <c r="O14" s="305"/>
      <c r="P14" s="375"/>
      <c r="Q14" s="324"/>
      <c r="R14" s="375"/>
      <c r="S14" s="305"/>
      <c r="T14" s="375"/>
      <c r="U14" s="305"/>
      <c r="V14" s="375"/>
      <c r="W14" s="305"/>
      <c r="X14" s="375"/>
      <c r="Y14" s="305"/>
      <c r="Z14" s="375"/>
      <c r="AA14" s="305"/>
      <c r="AB14" s="375"/>
      <c r="AC14" s="305"/>
      <c r="AD14" s="377"/>
      <c r="AE14" s="378"/>
      <c r="AF14" s="373"/>
      <c r="AG14" s="377"/>
      <c r="AH14" s="377"/>
      <c r="AI14" s="377"/>
      <c r="AK14" s="373"/>
      <c r="AL14" s="373"/>
      <c r="AM14" s="373"/>
      <c r="AN14" s="373"/>
      <c r="AO14" s="373"/>
      <c r="AP14" s="373"/>
      <c r="AQ14" s="373"/>
      <c r="AR14" s="373"/>
      <c r="AS14" s="373"/>
      <c r="AT14" s="373"/>
      <c r="AU14" s="373"/>
      <c r="AV14" s="373"/>
      <c r="AW14" s="373"/>
      <c r="AX14" s="373"/>
      <c r="AY14" s="373"/>
      <c r="AZ14" s="379"/>
      <c r="BA14" s="414"/>
    </row>
    <row r="15" spans="1:53" ht="18" customHeight="1">
      <c r="A15" s="385"/>
      <c r="B15" s="372"/>
      <c r="C15" s="373"/>
      <c r="D15" s="373"/>
      <c r="E15" s="374"/>
      <c r="F15" s="375"/>
      <c r="G15" s="300"/>
      <c r="H15" s="375"/>
      <c r="I15" s="305"/>
      <c r="J15" s="375"/>
      <c r="K15" s="376"/>
      <c r="L15" s="375"/>
      <c r="M15" s="305"/>
      <c r="N15" s="375"/>
      <c r="O15" s="305"/>
      <c r="P15" s="375"/>
      <c r="Q15" s="324"/>
      <c r="R15" s="375"/>
      <c r="S15" s="305"/>
      <c r="T15" s="375"/>
      <c r="U15" s="305"/>
      <c r="V15" s="375"/>
      <c r="W15" s="305"/>
      <c r="X15" s="375"/>
      <c r="Y15" s="305"/>
      <c r="Z15" s="375"/>
      <c r="AA15" s="305"/>
      <c r="AB15" s="375"/>
      <c r="AC15" s="305"/>
      <c r="AD15" s="377"/>
      <c r="AE15" s="378"/>
      <c r="AF15" s="373"/>
      <c r="AG15" s="377"/>
      <c r="AH15" s="377"/>
      <c r="AI15" s="377"/>
      <c r="AK15" s="373"/>
      <c r="AL15" s="373"/>
      <c r="AM15" s="373"/>
      <c r="AN15" s="373"/>
      <c r="AO15" s="373"/>
      <c r="AP15" s="373"/>
      <c r="AQ15" s="373"/>
      <c r="AR15" s="373"/>
      <c r="AS15" s="373"/>
      <c r="AT15" s="373"/>
      <c r="AU15" s="373"/>
      <c r="AV15" s="373"/>
      <c r="AW15" s="373"/>
      <c r="AX15" s="373"/>
      <c r="AY15" s="373"/>
      <c r="AZ15" s="379"/>
      <c r="BA15" s="414"/>
    </row>
    <row r="16" spans="1:53" ht="18" customHeight="1">
      <c r="A16" s="385"/>
      <c r="B16" s="372"/>
      <c r="C16" s="373"/>
      <c r="D16" s="373"/>
      <c r="E16" s="374"/>
      <c r="F16" s="375"/>
      <c r="G16" s="300"/>
      <c r="H16" s="375"/>
      <c r="I16" s="305"/>
      <c r="J16" s="375"/>
      <c r="K16" s="376"/>
      <c r="L16" s="375"/>
      <c r="M16" s="305"/>
      <c r="N16" s="375"/>
      <c r="O16" s="305"/>
      <c r="P16" s="375"/>
      <c r="Q16" s="324"/>
      <c r="R16" s="375"/>
      <c r="S16" s="305"/>
      <c r="T16" s="375"/>
      <c r="U16" s="305"/>
      <c r="V16" s="375"/>
      <c r="W16" s="305"/>
      <c r="X16" s="375"/>
      <c r="Y16" s="305"/>
      <c r="Z16" s="375"/>
      <c r="AA16" s="305"/>
      <c r="AB16" s="375"/>
      <c r="AC16" s="305"/>
      <c r="AD16" s="377"/>
      <c r="AE16" s="378"/>
      <c r="AF16" s="373"/>
      <c r="AG16" s="377"/>
      <c r="AH16" s="377"/>
      <c r="AI16" s="377"/>
      <c r="AK16" s="373"/>
      <c r="AL16" s="373"/>
      <c r="AM16" s="373"/>
      <c r="AN16" s="373"/>
      <c r="AO16" s="373"/>
      <c r="AP16" s="373"/>
      <c r="AQ16" s="373"/>
      <c r="AR16" s="373"/>
      <c r="AS16" s="373"/>
      <c r="AT16" s="373"/>
      <c r="AU16" s="373"/>
      <c r="AV16" s="373"/>
      <c r="AW16" s="373"/>
      <c r="AX16" s="373"/>
      <c r="AY16" s="373"/>
      <c r="AZ16" s="379"/>
      <c r="BA16" s="414"/>
    </row>
    <row r="17" spans="1:53" ht="18" customHeight="1">
      <c r="A17" s="385"/>
      <c r="B17" s="372"/>
      <c r="C17" s="373"/>
      <c r="D17" s="373"/>
      <c r="E17" s="374"/>
      <c r="F17" s="375"/>
      <c r="G17" s="300"/>
      <c r="H17" s="375"/>
      <c r="I17" s="305"/>
      <c r="J17" s="375"/>
      <c r="K17" s="376"/>
      <c r="L17" s="375"/>
      <c r="M17" s="305"/>
      <c r="N17" s="375"/>
      <c r="O17" s="305"/>
      <c r="P17" s="375"/>
      <c r="Q17" s="324"/>
      <c r="R17" s="375"/>
      <c r="S17" s="305"/>
      <c r="T17" s="375"/>
      <c r="U17" s="305"/>
      <c r="V17" s="375"/>
      <c r="W17" s="305"/>
      <c r="X17" s="375"/>
      <c r="Y17" s="305"/>
      <c r="Z17" s="375"/>
      <c r="AA17" s="305"/>
      <c r="AB17" s="375"/>
      <c r="AC17" s="305"/>
      <c r="AD17" s="377"/>
      <c r="AE17" s="378"/>
      <c r="AF17" s="373"/>
      <c r="AG17" s="377"/>
      <c r="AH17" s="377"/>
      <c r="AI17" s="377"/>
      <c r="AK17" s="373"/>
      <c r="AL17" s="373"/>
      <c r="AM17" s="373"/>
      <c r="AN17" s="373"/>
      <c r="AO17" s="373"/>
      <c r="AP17" s="373"/>
      <c r="AQ17" s="373"/>
      <c r="AR17" s="373"/>
      <c r="AS17" s="373"/>
      <c r="AT17" s="373"/>
      <c r="AU17" s="373"/>
      <c r="AV17" s="373"/>
      <c r="AW17" s="373"/>
      <c r="AX17" s="373"/>
      <c r="AY17" s="373"/>
      <c r="AZ17" s="379"/>
      <c r="BA17" s="414"/>
    </row>
    <row r="18" spans="1:53" ht="18" customHeight="1">
      <c r="A18" s="385"/>
      <c r="B18" s="372"/>
      <c r="C18" s="373"/>
      <c r="D18" s="373"/>
      <c r="E18" s="374"/>
      <c r="F18" s="375"/>
      <c r="G18" s="300"/>
      <c r="H18" s="375"/>
      <c r="I18" s="305"/>
      <c r="J18" s="375"/>
      <c r="K18" s="376"/>
      <c r="L18" s="375"/>
      <c r="M18" s="305"/>
      <c r="N18" s="375"/>
      <c r="O18" s="305"/>
      <c r="P18" s="375"/>
      <c r="Q18" s="324"/>
      <c r="R18" s="375"/>
      <c r="S18" s="305"/>
      <c r="T18" s="375"/>
      <c r="U18" s="305"/>
      <c r="V18" s="375"/>
      <c r="W18" s="305"/>
      <c r="X18" s="375"/>
      <c r="Y18" s="305"/>
      <c r="Z18" s="375"/>
      <c r="AA18" s="305"/>
      <c r="AB18" s="375"/>
      <c r="AC18" s="305"/>
      <c r="AD18" s="377"/>
      <c r="AE18" s="378"/>
      <c r="AF18" s="373"/>
      <c r="AG18" s="377"/>
      <c r="AH18" s="377"/>
      <c r="AI18" s="377"/>
      <c r="AK18" s="373"/>
      <c r="AL18" s="373"/>
      <c r="AM18" s="373"/>
      <c r="AN18" s="373"/>
      <c r="AO18" s="373"/>
      <c r="AP18" s="373"/>
      <c r="AQ18" s="373"/>
      <c r="AR18" s="373"/>
      <c r="AS18" s="373"/>
      <c r="AT18" s="373"/>
      <c r="AU18" s="373"/>
      <c r="AV18" s="373"/>
      <c r="AW18" s="373"/>
      <c r="AX18" s="373"/>
      <c r="AY18" s="373"/>
      <c r="AZ18" s="379"/>
      <c r="BA18" s="414"/>
    </row>
    <row r="19" spans="1:53" ht="18" customHeight="1">
      <c r="A19" s="385"/>
      <c r="B19" s="372"/>
      <c r="C19" s="373"/>
      <c r="D19" s="373"/>
      <c r="E19" s="374"/>
      <c r="F19" s="375"/>
      <c r="G19" s="300"/>
      <c r="H19" s="375"/>
      <c r="I19" s="305"/>
      <c r="J19" s="375"/>
      <c r="K19" s="376"/>
      <c r="L19" s="375"/>
      <c r="M19" s="305"/>
      <c r="N19" s="375"/>
      <c r="O19" s="305"/>
      <c r="P19" s="375"/>
      <c r="Q19" s="324"/>
      <c r="R19" s="375"/>
      <c r="S19" s="305"/>
      <c r="T19" s="375"/>
      <c r="U19" s="305"/>
      <c r="V19" s="375"/>
      <c r="W19" s="305"/>
      <c r="X19" s="375"/>
      <c r="Y19" s="305"/>
      <c r="Z19" s="375"/>
      <c r="AA19" s="305"/>
      <c r="AB19" s="375"/>
      <c r="AC19" s="305"/>
      <c r="AD19" s="377"/>
      <c r="AE19" s="378"/>
      <c r="AF19" s="373"/>
      <c r="AG19" s="377"/>
      <c r="AH19" s="377"/>
      <c r="AI19" s="377"/>
      <c r="AK19" s="373"/>
      <c r="AL19" s="373"/>
      <c r="AM19" s="373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  <c r="AX19" s="373"/>
      <c r="AY19" s="373"/>
      <c r="AZ19" s="379"/>
      <c r="BA19" s="414"/>
    </row>
    <row r="20" spans="1:53" ht="18" customHeight="1">
      <c r="A20" s="385"/>
      <c r="B20" s="372"/>
      <c r="C20" s="373"/>
      <c r="D20" s="373"/>
      <c r="E20" s="374"/>
      <c r="F20" s="375"/>
      <c r="G20" s="300"/>
      <c r="H20" s="375"/>
      <c r="I20" s="305"/>
      <c r="J20" s="375"/>
      <c r="K20" s="376"/>
      <c r="L20" s="375"/>
      <c r="M20" s="305"/>
      <c r="N20" s="375"/>
      <c r="O20" s="305"/>
      <c r="P20" s="375"/>
      <c r="Q20" s="324"/>
      <c r="R20" s="375"/>
      <c r="S20" s="305"/>
      <c r="T20" s="375"/>
      <c r="U20" s="305"/>
      <c r="V20" s="375"/>
      <c r="W20" s="305"/>
      <c r="X20" s="375"/>
      <c r="Y20" s="305"/>
      <c r="Z20" s="375"/>
      <c r="AA20" s="305"/>
      <c r="AB20" s="375"/>
      <c r="AC20" s="305"/>
      <c r="AD20" s="377"/>
      <c r="AE20" s="378"/>
      <c r="AF20" s="373"/>
      <c r="AG20" s="377"/>
      <c r="AH20" s="377"/>
      <c r="AI20" s="377"/>
      <c r="AK20" s="373"/>
      <c r="AL20" s="373"/>
      <c r="AM20" s="373"/>
      <c r="AN20" s="373"/>
      <c r="AO20" s="373"/>
      <c r="AP20" s="373"/>
      <c r="AQ20" s="373"/>
      <c r="AR20" s="373"/>
      <c r="AS20" s="373"/>
      <c r="AT20" s="373"/>
      <c r="AU20" s="373"/>
      <c r="AV20" s="373"/>
      <c r="AW20" s="373"/>
      <c r="AX20" s="373"/>
      <c r="AY20" s="373"/>
      <c r="AZ20" s="379"/>
      <c r="BA20" s="414"/>
    </row>
    <row r="21" spans="1:53" ht="18" customHeight="1">
      <c r="A21" s="385"/>
      <c r="B21" s="372"/>
      <c r="C21" s="373"/>
      <c r="D21" s="373"/>
      <c r="E21" s="374"/>
      <c r="F21" s="375"/>
      <c r="G21" s="300"/>
      <c r="H21" s="375"/>
      <c r="I21" s="305"/>
      <c r="J21" s="375"/>
      <c r="K21" s="376"/>
      <c r="L21" s="375"/>
      <c r="M21" s="305"/>
      <c r="N21" s="375"/>
      <c r="O21" s="305"/>
      <c r="P21" s="375"/>
      <c r="Q21" s="324"/>
      <c r="R21" s="375"/>
      <c r="S21" s="305"/>
      <c r="T21" s="375"/>
      <c r="U21" s="305"/>
      <c r="V21" s="375"/>
      <c r="W21" s="305"/>
      <c r="X21" s="375"/>
      <c r="Y21" s="305"/>
      <c r="Z21" s="375"/>
      <c r="AA21" s="305"/>
      <c r="AB21" s="375"/>
      <c r="AC21" s="305"/>
      <c r="AD21" s="377"/>
      <c r="AE21" s="378"/>
      <c r="AF21" s="373"/>
      <c r="AG21" s="377"/>
      <c r="AH21" s="377"/>
      <c r="AI21" s="377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373"/>
      <c r="AX21" s="373"/>
      <c r="AY21" s="373"/>
      <c r="AZ21" s="379"/>
      <c r="BA21" s="414"/>
    </row>
    <row r="22" spans="1:53" ht="18" customHeight="1">
      <c r="A22" s="385"/>
      <c r="B22" s="372"/>
      <c r="C22" s="373"/>
      <c r="D22" s="373"/>
      <c r="E22" s="374"/>
      <c r="F22" s="375"/>
      <c r="G22" s="300"/>
      <c r="H22" s="375"/>
      <c r="I22" s="305"/>
      <c r="J22" s="375"/>
      <c r="K22" s="376"/>
      <c r="L22" s="375"/>
      <c r="M22" s="305"/>
      <c r="N22" s="375"/>
      <c r="O22" s="305"/>
      <c r="P22" s="375"/>
      <c r="Q22" s="324"/>
      <c r="R22" s="375"/>
      <c r="S22" s="305"/>
      <c r="T22" s="375"/>
      <c r="U22" s="305"/>
      <c r="V22" s="375"/>
      <c r="W22" s="305"/>
      <c r="X22" s="375"/>
      <c r="Y22" s="305"/>
      <c r="Z22" s="375"/>
      <c r="AA22" s="305"/>
      <c r="AB22" s="375"/>
      <c r="AC22" s="305"/>
      <c r="AD22" s="377"/>
      <c r="AE22" s="378"/>
      <c r="AF22" s="373"/>
      <c r="AG22" s="377"/>
      <c r="AH22" s="377"/>
      <c r="AI22" s="377"/>
      <c r="AK22" s="373"/>
      <c r="AL22" s="373"/>
      <c r="AM22" s="373"/>
      <c r="AN22" s="373"/>
      <c r="AO22" s="373"/>
      <c r="AP22" s="373"/>
      <c r="AQ22" s="373"/>
      <c r="AR22" s="373"/>
      <c r="AS22" s="373"/>
      <c r="AT22" s="373"/>
      <c r="AU22" s="373"/>
      <c r="AV22" s="373"/>
      <c r="AW22" s="373"/>
      <c r="AX22" s="373"/>
      <c r="AY22" s="373"/>
      <c r="AZ22" s="379"/>
      <c r="BA22" s="414"/>
    </row>
    <row r="23" spans="1:53" ht="18" customHeight="1">
      <c r="A23" s="385"/>
      <c r="B23" s="372"/>
      <c r="C23" s="373"/>
      <c r="D23" s="373"/>
      <c r="E23" s="374"/>
      <c r="F23" s="375"/>
      <c r="G23" s="300"/>
      <c r="H23" s="375"/>
      <c r="I23" s="305"/>
      <c r="J23" s="375"/>
      <c r="K23" s="376"/>
      <c r="L23" s="375"/>
      <c r="M23" s="305"/>
      <c r="N23" s="375"/>
      <c r="O23" s="305"/>
      <c r="P23" s="375"/>
      <c r="Q23" s="324"/>
      <c r="R23" s="375"/>
      <c r="S23" s="305"/>
      <c r="T23" s="375"/>
      <c r="U23" s="305"/>
      <c r="V23" s="375"/>
      <c r="W23" s="305"/>
      <c r="X23" s="375"/>
      <c r="Y23" s="305"/>
      <c r="Z23" s="375"/>
      <c r="AA23" s="305"/>
      <c r="AB23" s="375"/>
      <c r="AC23" s="305"/>
      <c r="AD23" s="377"/>
      <c r="AE23" s="378"/>
      <c r="AF23" s="373"/>
      <c r="AG23" s="377"/>
      <c r="AH23" s="377"/>
      <c r="AI23" s="377"/>
      <c r="AK23" s="373"/>
      <c r="AL23" s="373"/>
      <c r="AM23" s="373"/>
      <c r="AN23" s="373"/>
      <c r="AO23" s="373"/>
      <c r="AP23" s="373"/>
      <c r="AQ23" s="373"/>
      <c r="AR23" s="373"/>
      <c r="AS23" s="373"/>
      <c r="AT23" s="373"/>
      <c r="AU23" s="373"/>
      <c r="AV23" s="373"/>
      <c r="AW23" s="373"/>
      <c r="AX23" s="373"/>
      <c r="AY23" s="373"/>
      <c r="AZ23" s="379"/>
      <c r="BA23" s="414"/>
    </row>
    <row r="24" spans="1:53" ht="18" customHeight="1">
      <c r="A24" s="385"/>
      <c r="B24" s="372"/>
      <c r="C24" s="373"/>
      <c r="D24" s="373"/>
      <c r="E24" s="374"/>
      <c r="F24" s="375"/>
      <c r="G24" s="300"/>
      <c r="H24" s="375"/>
      <c r="I24" s="305"/>
      <c r="J24" s="375"/>
      <c r="K24" s="376"/>
      <c r="L24" s="375"/>
      <c r="M24" s="305"/>
      <c r="N24" s="375"/>
      <c r="O24" s="305"/>
      <c r="P24" s="375"/>
      <c r="Q24" s="324"/>
      <c r="R24" s="375"/>
      <c r="S24" s="305"/>
      <c r="T24" s="375"/>
      <c r="U24" s="305"/>
      <c r="V24" s="375"/>
      <c r="W24" s="305"/>
      <c r="X24" s="375"/>
      <c r="Y24" s="305"/>
      <c r="Z24" s="375"/>
      <c r="AA24" s="305"/>
      <c r="AB24" s="375"/>
      <c r="AC24" s="305"/>
      <c r="AD24" s="377"/>
      <c r="AE24" s="378"/>
      <c r="AF24" s="373"/>
      <c r="AG24" s="377"/>
      <c r="AH24" s="377"/>
      <c r="AI24" s="377"/>
      <c r="AK24" s="373"/>
      <c r="AL24" s="373"/>
      <c r="AM24" s="373"/>
      <c r="AN24" s="373"/>
      <c r="AO24" s="373"/>
      <c r="AP24" s="373"/>
      <c r="AQ24" s="373"/>
      <c r="AR24" s="373"/>
      <c r="AS24" s="373"/>
      <c r="AT24" s="373"/>
      <c r="AU24" s="373"/>
      <c r="AV24" s="373"/>
      <c r="AW24" s="373"/>
      <c r="AX24" s="373"/>
      <c r="AY24" s="373"/>
      <c r="AZ24" s="379"/>
      <c r="BA24" s="414"/>
    </row>
    <row r="25" spans="1:53" ht="18" customHeight="1">
      <c r="A25" s="385"/>
      <c r="B25" s="372"/>
      <c r="C25" s="373"/>
      <c r="D25" s="373"/>
      <c r="E25" s="374"/>
      <c r="F25" s="375"/>
      <c r="G25" s="300"/>
      <c r="H25" s="375"/>
      <c r="I25" s="305"/>
      <c r="J25" s="375"/>
      <c r="K25" s="376"/>
      <c r="L25" s="375"/>
      <c r="M25" s="305"/>
      <c r="N25" s="375"/>
      <c r="O25" s="305"/>
      <c r="P25" s="375"/>
      <c r="Q25" s="324"/>
      <c r="R25" s="375"/>
      <c r="S25" s="305"/>
      <c r="T25" s="375"/>
      <c r="U25" s="305"/>
      <c r="V25" s="375"/>
      <c r="W25" s="305"/>
      <c r="X25" s="375"/>
      <c r="Y25" s="305"/>
      <c r="Z25" s="375"/>
      <c r="AA25" s="305"/>
      <c r="AB25" s="375"/>
      <c r="AC25" s="305"/>
      <c r="AD25" s="377"/>
      <c r="AE25" s="378"/>
      <c r="AF25" s="373"/>
      <c r="AG25" s="377"/>
      <c r="AH25" s="377"/>
      <c r="AI25" s="377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  <c r="AU25" s="373"/>
      <c r="AV25" s="373"/>
      <c r="AW25" s="373"/>
      <c r="AX25" s="373"/>
      <c r="AY25" s="373"/>
      <c r="AZ25" s="379"/>
      <c r="BA25" s="414"/>
    </row>
    <row r="26" spans="1:53" ht="18" customHeight="1">
      <c r="A26" s="385"/>
      <c r="B26" s="372"/>
      <c r="C26" s="373"/>
      <c r="D26" s="373"/>
      <c r="E26" s="374"/>
      <c r="F26" s="375"/>
      <c r="G26" s="300"/>
      <c r="H26" s="375"/>
      <c r="I26" s="305"/>
      <c r="J26" s="375"/>
      <c r="K26" s="376"/>
      <c r="L26" s="375"/>
      <c r="M26" s="305"/>
      <c r="N26" s="375"/>
      <c r="O26" s="305"/>
      <c r="P26" s="375"/>
      <c r="Q26" s="324"/>
      <c r="R26" s="375"/>
      <c r="S26" s="305"/>
      <c r="T26" s="375"/>
      <c r="U26" s="305"/>
      <c r="V26" s="375"/>
      <c r="W26" s="305"/>
      <c r="X26" s="375"/>
      <c r="Y26" s="305"/>
      <c r="Z26" s="375"/>
      <c r="AA26" s="305"/>
      <c r="AB26" s="375"/>
      <c r="AC26" s="305"/>
      <c r="AD26" s="377"/>
      <c r="AE26" s="378"/>
      <c r="AF26" s="373"/>
      <c r="AG26" s="377"/>
      <c r="AH26" s="377"/>
      <c r="AI26" s="377"/>
      <c r="AK26" s="373"/>
      <c r="AL26" s="373"/>
      <c r="AM26" s="373"/>
      <c r="AN26" s="373"/>
      <c r="AO26" s="373"/>
      <c r="AP26" s="373"/>
      <c r="AQ26" s="373"/>
      <c r="AR26" s="373"/>
      <c r="AS26" s="373"/>
      <c r="AT26" s="373"/>
      <c r="AU26" s="373"/>
      <c r="AV26" s="373"/>
      <c r="AW26" s="373"/>
      <c r="AX26" s="373"/>
      <c r="AY26" s="373"/>
      <c r="AZ26" s="379"/>
      <c r="BA26" s="414"/>
    </row>
    <row r="27" spans="1:53" ht="18" customHeight="1">
      <c r="A27" s="385"/>
      <c r="B27" s="372"/>
      <c r="C27" s="373"/>
      <c r="D27" s="373"/>
      <c r="E27" s="374"/>
      <c r="F27" s="375"/>
      <c r="G27" s="300"/>
      <c r="H27" s="375"/>
      <c r="I27" s="305"/>
      <c r="J27" s="375"/>
      <c r="K27" s="376"/>
      <c r="L27" s="375"/>
      <c r="M27" s="305"/>
      <c r="N27" s="375"/>
      <c r="O27" s="305"/>
      <c r="P27" s="375"/>
      <c r="Q27" s="324"/>
      <c r="R27" s="375"/>
      <c r="S27" s="305"/>
      <c r="T27" s="375"/>
      <c r="U27" s="305"/>
      <c r="V27" s="375"/>
      <c r="W27" s="305"/>
      <c r="X27" s="375"/>
      <c r="Y27" s="305"/>
      <c r="Z27" s="375"/>
      <c r="AA27" s="305"/>
      <c r="AB27" s="375"/>
      <c r="AC27" s="305"/>
      <c r="AD27" s="377"/>
      <c r="AE27" s="378"/>
      <c r="AF27" s="373"/>
      <c r="AG27" s="377"/>
      <c r="AH27" s="377"/>
      <c r="AI27" s="377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373"/>
      <c r="AX27" s="373"/>
      <c r="AY27" s="373"/>
      <c r="AZ27" s="379"/>
      <c r="BA27" s="414"/>
    </row>
    <row r="28" spans="1:53" ht="18" customHeight="1">
      <c r="A28" s="385"/>
      <c r="B28" s="372"/>
      <c r="C28" s="373"/>
      <c r="D28" s="373"/>
      <c r="E28" s="374"/>
      <c r="F28" s="375"/>
      <c r="G28" s="300"/>
      <c r="H28" s="375"/>
      <c r="I28" s="305"/>
      <c r="J28" s="375"/>
      <c r="K28" s="376"/>
      <c r="L28" s="375"/>
      <c r="M28" s="305"/>
      <c r="N28" s="375"/>
      <c r="O28" s="305"/>
      <c r="P28" s="375"/>
      <c r="Q28" s="324"/>
      <c r="R28" s="375"/>
      <c r="S28" s="305"/>
      <c r="T28" s="375"/>
      <c r="U28" s="305"/>
      <c r="V28" s="375"/>
      <c r="W28" s="305"/>
      <c r="X28" s="375"/>
      <c r="Y28" s="305"/>
      <c r="Z28" s="375"/>
      <c r="AA28" s="305"/>
      <c r="AB28" s="375"/>
      <c r="AC28" s="305"/>
      <c r="AD28" s="377"/>
      <c r="AE28" s="378"/>
      <c r="AF28" s="373"/>
      <c r="AG28" s="377"/>
      <c r="AH28" s="377"/>
      <c r="AI28" s="377"/>
      <c r="AK28" s="373"/>
      <c r="AL28" s="373"/>
      <c r="AM28" s="373"/>
      <c r="AN28" s="373"/>
      <c r="AO28" s="373"/>
      <c r="AP28" s="373"/>
      <c r="AQ28" s="373"/>
      <c r="AR28" s="373"/>
      <c r="AS28" s="373"/>
      <c r="AT28" s="373"/>
      <c r="AU28" s="373"/>
      <c r="AV28" s="373"/>
      <c r="AW28" s="373"/>
      <c r="AX28" s="373"/>
      <c r="AY28" s="373"/>
      <c r="AZ28" s="379"/>
      <c r="BA28" s="414"/>
    </row>
    <row r="29" spans="1:53" ht="18" customHeight="1">
      <c r="A29" s="385"/>
      <c r="B29" s="372"/>
      <c r="C29" s="373"/>
      <c r="D29" s="373"/>
      <c r="E29" s="374"/>
      <c r="F29" s="375"/>
      <c r="G29" s="300"/>
      <c r="H29" s="375"/>
      <c r="I29" s="305"/>
      <c r="J29" s="375"/>
      <c r="K29" s="376"/>
      <c r="L29" s="375"/>
      <c r="M29" s="305"/>
      <c r="N29" s="375"/>
      <c r="O29" s="305"/>
      <c r="P29" s="375"/>
      <c r="Q29" s="324"/>
      <c r="R29" s="375"/>
      <c r="S29" s="305"/>
      <c r="T29" s="375"/>
      <c r="U29" s="305"/>
      <c r="V29" s="375"/>
      <c r="W29" s="305"/>
      <c r="X29" s="375"/>
      <c r="Y29" s="305"/>
      <c r="Z29" s="375"/>
      <c r="AA29" s="305"/>
      <c r="AB29" s="375"/>
      <c r="AC29" s="305"/>
      <c r="AD29" s="377"/>
      <c r="AE29" s="378"/>
      <c r="AF29" s="373"/>
      <c r="AG29" s="377"/>
      <c r="AH29" s="377"/>
      <c r="AI29" s="377"/>
      <c r="AK29" s="373"/>
      <c r="AL29" s="373"/>
      <c r="AM29" s="373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  <c r="AX29" s="373"/>
      <c r="AY29" s="373"/>
      <c r="AZ29" s="379"/>
      <c r="BA29" s="414"/>
    </row>
    <row r="30" spans="1:53" ht="18" customHeight="1">
      <c r="A30" s="385"/>
      <c r="B30" s="372"/>
      <c r="C30" s="373"/>
      <c r="D30" s="373"/>
      <c r="E30" s="374"/>
      <c r="F30" s="375"/>
      <c r="G30" s="300"/>
      <c r="H30" s="375"/>
      <c r="I30" s="305"/>
      <c r="J30" s="375"/>
      <c r="K30" s="376"/>
      <c r="L30" s="375"/>
      <c r="M30" s="305"/>
      <c r="N30" s="375"/>
      <c r="O30" s="305"/>
      <c r="P30" s="375"/>
      <c r="Q30" s="324"/>
      <c r="R30" s="375"/>
      <c r="S30" s="305"/>
      <c r="T30" s="375"/>
      <c r="U30" s="305"/>
      <c r="V30" s="375"/>
      <c r="W30" s="305"/>
      <c r="X30" s="375"/>
      <c r="Y30" s="305"/>
      <c r="Z30" s="375"/>
      <c r="AA30" s="305"/>
      <c r="AB30" s="375"/>
      <c r="AC30" s="305"/>
      <c r="AD30" s="377"/>
      <c r="AE30" s="378"/>
      <c r="AF30" s="373"/>
      <c r="AG30" s="377"/>
      <c r="AH30" s="377"/>
      <c r="AI30" s="377"/>
      <c r="AK30" s="373"/>
      <c r="AL30" s="373"/>
      <c r="AM30" s="373"/>
      <c r="AN30" s="373"/>
      <c r="AO30" s="373"/>
      <c r="AP30" s="373"/>
      <c r="AQ30" s="373"/>
      <c r="AR30" s="373"/>
      <c r="AS30" s="373"/>
      <c r="AT30" s="373"/>
      <c r="AU30" s="373"/>
      <c r="AV30" s="373"/>
      <c r="AW30" s="373"/>
      <c r="AX30" s="373"/>
      <c r="AY30" s="373"/>
      <c r="AZ30" s="379"/>
      <c r="BA30" s="414"/>
    </row>
    <row r="31" spans="1:53" ht="18" customHeight="1">
      <c r="A31" s="385"/>
      <c r="B31" s="372"/>
      <c r="C31" s="373"/>
      <c r="D31" s="373"/>
      <c r="E31" s="374"/>
      <c r="F31" s="375"/>
      <c r="G31" s="300"/>
      <c r="H31" s="375"/>
      <c r="I31" s="305"/>
      <c r="J31" s="375"/>
      <c r="K31" s="376"/>
      <c r="L31" s="375"/>
      <c r="M31" s="305"/>
      <c r="N31" s="375"/>
      <c r="O31" s="305"/>
      <c r="P31" s="375"/>
      <c r="Q31" s="324"/>
      <c r="R31" s="375"/>
      <c r="S31" s="305"/>
      <c r="T31" s="375"/>
      <c r="U31" s="305"/>
      <c r="V31" s="375"/>
      <c r="W31" s="305"/>
      <c r="X31" s="375"/>
      <c r="Y31" s="305"/>
      <c r="Z31" s="375"/>
      <c r="AA31" s="305"/>
      <c r="AB31" s="375"/>
      <c r="AC31" s="305"/>
      <c r="AD31" s="377"/>
      <c r="AE31" s="378"/>
      <c r="AF31" s="373"/>
      <c r="AG31" s="377"/>
      <c r="AH31" s="377"/>
      <c r="AI31" s="377"/>
      <c r="AK31" s="373"/>
      <c r="AL31" s="373"/>
      <c r="AM31" s="373"/>
      <c r="AN31" s="373"/>
      <c r="AO31" s="373"/>
      <c r="AP31" s="373"/>
      <c r="AQ31" s="373"/>
      <c r="AR31" s="373"/>
      <c r="AS31" s="373"/>
      <c r="AT31" s="373"/>
      <c r="AU31" s="373"/>
      <c r="AV31" s="373"/>
      <c r="AW31" s="373"/>
      <c r="AX31" s="373"/>
      <c r="AY31" s="373"/>
      <c r="AZ31" s="379"/>
      <c r="BA31" s="414"/>
    </row>
    <row r="32" spans="1:53" ht="18" customHeight="1">
      <c r="A32" s="385"/>
      <c r="B32" s="372"/>
      <c r="C32" s="373"/>
      <c r="D32" s="373"/>
      <c r="E32" s="374"/>
      <c r="F32" s="375"/>
      <c r="G32" s="300"/>
      <c r="H32" s="375"/>
      <c r="I32" s="305"/>
      <c r="J32" s="375"/>
      <c r="K32" s="376"/>
      <c r="L32" s="375"/>
      <c r="M32" s="305"/>
      <c r="N32" s="375"/>
      <c r="O32" s="305"/>
      <c r="P32" s="375"/>
      <c r="Q32" s="324"/>
      <c r="R32" s="375"/>
      <c r="S32" s="305"/>
      <c r="T32" s="375"/>
      <c r="U32" s="305"/>
      <c r="V32" s="375"/>
      <c r="W32" s="305"/>
      <c r="X32" s="375"/>
      <c r="Y32" s="305"/>
      <c r="Z32" s="375"/>
      <c r="AA32" s="305"/>
      <c r="AB32" s="375"/>
      <c r="AC32" s="305"/>
      <c r="AD32" s="377"/>
      <c r="AE32" s="378"/>
      <c r="AF32" s="373"/>
      <c r="AG32" s="377"/>
      <c r="AH32" s="377"/>
      <c r="AI32" s="377"/>
      <c r="AK32" s="373"/>
      <c r="AL32" s="373"/>
      <c r="AM32" s="373"/>
      <c r="AN32" s="373"/>
      <c r="AO32" s="373"/>
      <c r="AP32" s="373"/>
      <c r="AQ32" s="373"/>
      <c r="AR32" s="373"/>
      <c r="AS32" s="373"/>
      <c r="AT32" s="373"/>
      <c r="AU32" s="373"/>
      <c r="AV32" s="373"/>
      <c r="AW32" s="373"/>
      <c r="AX32" s="373"/>
      <c r="AY32" s="373"/>
      <c r="AZ32" s="379"/>
      <c r="BA32" s="414"/>
    </row>
    <row r="33" spans="1:53" ht="18" customHeight="1">
      <c r="A33" s="385"/>
      <c r="B33" s="372"/>
      <c r="C33" s="373"/>
      <c r="D33" s="373"/>
      <c r="E33" s="374"/>
      <c r="F33" s="375"/>
      <c r="G33" s="300"/>
      <c r="H33" s="375"/>
      <c r="I33" s="305"/>
      <c r="J33" s="375"/>
      <c r="K33" s="376"/>
      <c r="L33" s="375"/>
      <c r="M33" s="305"/>
      <c r="N33" s="375"/>
      <c r="O33" s="305"/>
      <c r="P33" s="375"/>
      <c r="Q33" s="324"/>
      <c r="R33" s="375"/>
      <c r="S33" s="305"/>
      <c r="T33" s="375"/>
      <c r="U33" s="305"/>
      <c r="V33" s="375"/>
      <c r="W33" s="305"/>
      <c r="X33" s="375"/>
      <c r="Y33" s="305"/>
      <c r="Z33" s="375"/>
      <c r="AA33" s="305"/>
      <c r="AB33" s="375"/>
      <c r="AC33" s="305"/>
      <c r="AD33" s="377"/>
      <c r="AE33" s="378"/>
      <c r="AF33" s="373"/>
      <c r="AG33" s="377"/>
      <c r="AH33" s="377"/>
      <c r="AI33" s="377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9"/>
      <c r="BA33" s="414"/>
    </row>
    <row r="34" spans="1:53" ht="18" customHeight="1">
      <c r="A34" s="385"/>
      <c r="B34" s="372"/>
      <c r="C34" s="373"/>
      <c r="D34" s="373"/>
      <c r="E34" s="374"/>
      <c r="F34" s="375"/>
      <c r="G34" s="300"/>
      <c r="H34" s="375"/>
      <c r="I34" s="305"/>
      <c r="J34" s="375"/>
      <c r="K34" s="376"/>
      <c r="L34" s="375"/>
      <c r="M34" s="305"/>
      <c r="N34" s="375"/>
      <c r="O34" s="305"/>
      <c r="P34" s="375"/>
      <c r="Q34" s="324"/>
      <c r="R34" s="375"/>
      <c r="S34" s="305"/>
      <c r="T34" s="375"/>
      <c r="U34" s="305"/>
      <c r="V34" s="375"/>
      <c r="W34" s="305"/>
      <c r="X34" s="375"/>
      <c r="Y34" s="305"/>
      <c r="Z34" s="375"/>
      <c r="AA34" s="305"/>
      <c r="AB34" s="375"/>
      <c r="AC34" s="305"/>
      <c r="AD34" s="377"/>
      <c r="AE34" s="378"/>
      <c r="AF34" s="373"/>
      <c r="AG34" s="377"/>
      <c r="AH34" s="377"/>
      <c r="AI34" s="377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9"/>
      <c r="BA34" s="414"/>
    </row>
    <row r="35" spans="1:53" ht="18" customHeight="1">
      <c r="A35" s="385"/>
      <c r="B35" s="372"/>
      <c r="C35" s="373"/>
      <c r="D35" s="373"/>
      <c r="E35" s="374"/>
      <c r="F35" s="375"/>
      <c r="G35" s="300"/>
      <c r="H35" s="375"/>
      <c r="I35" s="305"/>
      <c r="J35" s="375"/>
      <c r="K35" s="376"/>
      <c r="L35" s="375"/>
      <c r="M35" s="305"/>
      <c r="N35" s="375"/>
      <c r="O35" s="305"/>
      <c r="P35" s="375"/>
      <c r="Q35" s="324"/>
      <c r="R35" s="375"/>
      <c r="S35" s="305"/>
      <c r="T35" s="375"/>
      <c r="U35" s="305"/>
      <c r="V35" s="375"/>
      <c r="W35" s="305"/>
      <c r="X35" s="375"/>
      <c r="Y35" s="305"/>
      <c r="Z35" s="375"/>
      <c r="AA35" s="305"/>
      <c r="AB35" s="375"/>
      <c r="AC35" s="305"/>
      <c r="AD35" s="377"/>
      <c r="AE35" s="378"/>
      <c r="AF35" s="373"/>
      <c r="AG35" s="377"/>
      <c r="AH35" s="377"/>
      <c r="AI35" s="377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9"/>
      <c r="BA35" s="414"/>
    </row>
    <row r="36" spans="1:53" ht="18" customHeight="1">
      <c r="A36" s="385"/>
      <c r="B36" s="372"/>
      <c r="C36" s="373"/>
      <c r="D36" s="373"/>
      <c r="E36" s="374"/>
      <c r="F36" s="375"/>
      <c r="G36" s="300"/>
      <c r="H36" s="375"/>
      <c r="I36" s="305"/>
      <c r="J36" s="375"/>
      <c r="K36" s="376"/>
      <c r="L36" s="375"/>
      <c r="M36" s="305"/>
      <c r="N36" s="375"/>
      <c r="O36" s="305"/>
      <c r="P36" s="375"/>
      <c r="Q36" s="324"/>
      <c r="R36" s="375"/>
      <c r="S36" s="305"/>
      <c r="T36" s="375"/>
      <c r="U36" s="305"/>
      <c r="V36" s="375"/>
      <c r="W36" s="305"/>
      <c r="X36" s="375"/>
      <c r="Y36" s="305"/>
      <c r="Z36" s="375"/>
      <c r="AA36" s="305"/>
      <c r="AB36" s="375"/>
      <c r="AC36" s="305"/>
      <c r="AD36" s="377"/>
      <c r="AE36" s="378"/>
      <c r="AF36" s="373"/>
      <c r="AG36" s="377"/>
      <c r="AH36" s="377"/>
      <c r="AI36" s="377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9"/>
      <c r="BA36" s="414"/>
    </row>
    <row r="37" spans="1:53" ht="18" customHeight="1">
      <c r="A37" s="385"/>
      <c r="B37" s="372"/>
      <c r="C37" s="373"/>
      <c r="D37" s="373"/>
      <c r="E37" s="374"/>
      <c r="F37" s="375"/>
      <c r="G37" s="300"/>
      <c r="H37" s="375"/>
      <c r="I37" s="305"/>
      <c r="J37" s="375"/>
      <c r="K37" s="376"/>
      <c r="L37" s="375"/>
      <c r="M37" s="305"/>
      <c r="N37" s="375"/>
      <c r="O37" s="305"/>
      <c r="P37" s="375"/>
      <c r="Q37" s="324"/>
      <c r="R37" s="375"/>
      <c r="S37" s="305"/>
      <c r="T37" s="375"/>
      <c r="U37" s="305"/>
      <c r="V37" s="375"/>
      <c r="W37" s="305"/>
      <c r="X37" s="375"/>
      <c r="Y37" s="305"/>
      <c r="Z37" s="375"/>
      <c r="AA37" s="305"/>
      <c r="AB37" s="375"/>
      <c r="AC37" s="305"/>
      <c r="AD37" s="377"/>
      <c r="AE37" s="378"/>
      <c r="AF37" s="373"/>
      <c r="AG37" s="377"/>
      <c r="AH37" s="377"/>
      <c r="AI37" s="377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9"/>
      <c r="BA37" s="414"/>
    </row>
    <row r="38" spans="1:53" ht="18" customHeight="1">
      <c r="A38" s="385"/>
      <c r="B38" s="372"/>
      <c r="C38" s="373"/>
      <c r="D38" s="373"/>
      <c r="E38" s="374"/>
      <c r="F38" s="375"/>
      <c r="G38" s="300"/>
      <c r="H38" s="375"/>
      <c r="I38" s="305"/>
      <c r="J38" s="375"/>
      <c r="K38" s="376"/>
      <c r="L38" s="375"/>
      <c r="M38" s="305"/>
      <c r="N38" s="375"/>
      <c r="O38" s="305"/>
      <c r="P38" s="375"/>
      <c r="Q38" s="324"/>
      <c r="R38" s="375"/>
      <c r="S38" s="305"/>
      <c r="T38" s="375"/>
      <c r="U38" s="305"/>
      <c r="V38" s="375"/>
      <c r="W38" s="305"/>
      <c r="X38" s="375"/>
      <c r="Y38" s="305"/>
      <c r="Z38" s="375"/>
      <c r="AA38" s="305"/>
      <c r="AB38" s="375"/>
      <c r="AC38" s="305"/>
      <c r="AD38" s="377"/>
      <c r="AE38" s="378"/>
      <c r="AF38" s="373"/>
      <c r="AG38" s="377"/>
      <c r="AH38" s="377"/>
      <c r="AI38" s="377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9"/>
      <c r="BA38" s="414"/>
    </row>
    <row r="39" spans="1:53" ht="18" customHeight="1">
      <c r="A39" s="385"/>
      <c r="B39" s="372"/>
      <c r="C39" s="373"/>
      <c r="D39" s="373"/>
      <c r="E39" s="374"/>
      <c r="F39" s="375"/>
      <c r="G39" s="300"/>
      <c r="H39" s="375"/>
      <c r="I39" s="305"/>
      <c r="J39" s="375"/>
      <c r="K39" s="376"/>
      <c r="L39" s="375"/>
      <c r="M39" s="305"/>
      <c r="N39" s="375"/>
      <c r="O39" s="305"/>
      <c r="P39" s="375"/>
      <c r="Q39" s="324"/>
      <c r="R39" s="375"/>
      <c r="S39" s="305"/>
      <c r="T39" s="375"/>
      <c r="U39" s="305"/>
      <c r="V39" s="375"/>
      <c r="W39" s="305"/>
      <c r="X39" s="375"/>
      <c r="Y39" s="305"/>
      <c r="Z39" s="375"/>
      <c r="AA39" s="305"/>
      <c r="AB39" s="375"/>
      <c r="AC39" s="305"/>
      <c r="AD39" s="377"/>
      <c r="AE39" s="378"/>
      <c r="AF39" s="373"/>
      <c r="AG39" s="377"/>
      <c r="AH39" s="377"/>
      <c r="AI39" s="377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9"/>
      <c r="BA39" s="414"/>
    </row>
    <row r="40" spans="1:53" ht="18" customHeight="1">
      <c r="A40" s="385"/>
      <c r="B40" s="372"/>
      <c r="C40" s="373"/>
      <c r="D40" s="373"/>
      <c r="E40" s="374"/>
      <c r="F40" s="375"/>
      <c r="G40" s="300"/>
      <c r="H40" s="375"/>
      <c r="I40" s="305"/>
      <c r="J40" s="375"/>
      <c r="K40" s="376"/>
      <c r="L40" s="375"/>
      <c r="M40" s="305"/>
      <c r="N40" s="375"/>
      <c r="O40" s="305"/>
      <c r="P40" s="375"/>
      <c r="Q40" s="324"/>
      <c r="R40" s="375"/>
      <c r="S40" s="305"/>
      <c r="T40" s="375"/>
      <c r="U40" s="305"/>
      <c r="V40" s="375"/>
      <c r="W40" s="305"/>
      <c r="X40" s="375"/>
      <c r="Y40" s="305"/>
      <c r="Z40" s="375"/>
      <c r="AA40" s="305"/>
      <c r="AB40" s="375"/>
      <c r="AC40" s="305"/>
      <c r="AD40" s="377"/>
      <c r="AE40" s="378"/>
      <c r="AF40" s="373"/>
      <c r="AG40" s="377"/>
      <c r="AH40" s="377"/>
      <c r="AI40" s="377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9"/>
      <c r="BA40" s="414"/>
    </row>
    <row r="41" spans="1:53" ht="18" customHeight="1">
      <c r="A41" s="385"/>
      <c r="B41" s="372"/>
      <c r="C41" s="373"/>
      <c r="D41" s="373"/>
      <c r="E41" s="374"/>
      <c r="F41" s="375"/>
      <c r="G41" s="300"/>
      <c r="H41" s="375"/>
      <c r="I41" s="305"/>
      <c r="J41" s="375"/>
      <c r="K41" s="376"/>
      <c r="L41" s="375"/>
      <c r="M41" s="305"/>
      <c r="N41" s="375"/>
      <c r="O41" s="305"/>
      <c r="P41" s="375"/>
      <c r="Q41" s="324"/>
      <c r="R41" s="375"/>
      <c r="S41" s="305"/>
      <c r="T41" s="375"/>
      <c r="U41" s="305"/>
      <c r="V41" s="375"/>
      <c r="W41" s="305"/>
      <c r="X41" s="375"/>
      <c r="Y41" s="305"/>
      <c r="Z41" s="375"/>
      <c r="AA41" s="305"/>
      <c r="AB41" s="375"/>
      <c r="AC41" s="305"/>
      <c r="AD41" s="377"/>
      <c r="AE41" s="378"/>
      <c r="AF41" s="373"/>
      <c r="AG41" s="377"/>
      <c r="AH41" s="377"/>
      <c r="AI41" s="377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9"/>
      <c r="BA41" s="414"/>
    </row>
    <row r="42" spans="1:53" ht="18" customHeight="1">
      <c r="A42" s="385"/>
      <c r="B42" s="372"/>
      <c r="C42" s="373"/>
      <c r="D42" s="373"/>
      <c r="E42" s="374"/>
      <c r="F42" s="375"/>
      <c r="G42" s="300"/>
      <c r="H42" s="375"/>
      <c r="I42" s="305"/>
      <c r="J42" s="375"/>
      <c r="K42" s="376"/>
      <c r="L42" s="375"/>
      <c r="M42" s="305"/>
      <c r="N42" s="375"/>
      <c r="O42" s="305"/>
      <c r="P42" s="375"/>
      <c r="Q42" s="324"/>
      <c r="R42" s="375"/>
      <c r="S42" s="305"/>
      <c r="T42" s="375"/>
      <c r="U42" s="305"/>
      <c r="V42" s="375"/>
      <c r="W42" s="305"/>
      <c r="X42" s="375"/>
      <c r="Y42" s="305"/>
      <c r="Z42" s="375"/>
      <c r="AA42" s="305"/>
      <c r="AB42" s="375"/>
      <c r="AC42" s="305"/>
      <c r="AD42" s="377"/>
      <c r="AE42" s="378"/>
      <c r="AF42" s="373"/>
      <c r="AG42" s="377"/>
      <c r="AH42" s="377"/>
      <c r="AI42" s="377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9"/>
      <c r="BA42" s="414"/>
    </row>
    <row r="43" spans="1:53" ht="18" customHeight="1">
      <c r="A43" s="385"/>
      <c r="B43" s="372"/>
      <c r="C43" s="373"/>
      <c r="D43" s="373"/>
      <c r="E43" s="374"/>
      <c r="F43" s="375"/>
      <c r="G43" s="300"/>
      <c r="H43" s="375"/>
      <c r="I43" s="305"/>
      <c r="J43" s="375"/>
      <c r="K43" s="376"/>
      <c r="L43" s="375"/>
      <c r="M43" s="305"/>
      <c r="N43" s="375"/>
      <c r="O43" s="305"/>
      <c r="P43" s="375"/>
      <c r="Q43" s="324"/>
      <c r="R43" s="375"/>
      <c r="S43" s="305"/>
      <c r="T43" s="375"/>
      <c r="U43" s="305"/>
      <c r="V43" s="375"/>
      <c r="W43" s="305"/>
      <c r="X43" s="375"/>
      <c r="Y43" s="305"/>
      <c r="Z43" s="375"/>
      <c r="AA43" s="305"/>
      <c r="AB43" s="375"/>
      <c r="AC43" s="305"/>
      <c r="AD43" s="377"/>
      <c r="AE43" s="378"/>
      <c r="AF43" s="373"/>
      <c r="AG43" s="377"/>
      <c r="AH43" s="377"/>
      <c r="AI43" s="377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9"/>
      <c r="BA43" s="414"/>
    </row>
    <row r="44" spans="1:53" ht="18" customHeight="1">
      <c r="A44" s="385"/>
      <c r="B44" s="372"/>
      <c r="C44" s="373"/>
      <c r="D44" s="373"/>
      <c r="E44" s="374"/>
      <c r="F44" s="375"/>
      <c r="G44" s="300"/>
      <c r="H44" s="375"/>
      <c r="I44" s="305"/>
      <c r="J44" s="375"/>
      <c r="K44" s="376"/>
      <c r="L44" s="375"/>
      <c r="M44" s="305"/>
      <c r="N44" s="375"/>
      <c r="O44" s="305"/>
      <c r="P44" s="375"/>
      <c r="Q44" s="324"/>
      <c r="R44" s="375"/>
      <c r="S44" s="305"/>
      <c r="T44" s="375"/>
      <c r="U44" s="305"/>
      <c r="V44" s="375"/>
      <c r="W44" s="305"/>
      <c r="X44" s="375"/>
      <c r="Y44" s="305"/>
      <c r="Z44" s="375"/>
      <c r="AA44" s="305"/>
      <c r="AB44" s="375"/>
      <c r="AC44" s="305"/>
      <c r="AD44" s="377"/>
      <c r="AE44" s="378"/>
      <c r="AF44" s="373"/>
      <c r="AG44" s="377"/>
      <c r="AH44" s="377"/>
      <c r="AI44" s="377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9"/>
      <c r="BA44" s="414"/>
    </row>
    <row r="45" spans="1:53" ht="18" customHeight="1">
      <c r="A45" s="385"/>
      <c r="B45" s="372"/>
      <c r="C45" s="373"/>
      <c r="D45" s="373"/>
      <c r="E45" s="374"/>
      <c r="F45" s="375"/>
      <c r="G45" s="300"/>
      <c r="H45" s="375"/>
      <c r="I45" s="305"/>
      <c r="J45" s="375"/>
      <c r="K45" s="376"/>
      <c r="L45" s="375"/>
      <c r="M45" s="305"/>
      <c r="N45" s="375"/>
      <c r="O45" s="305"/>
      <c r="P45" s="375"/>
      <c r="Q45" s="324"/>
      <c r="R45" s="375"/>
      <c r="S45" s="305"/>
      <c r="T45" s="375"/>
      <c r="U45" s="305"/>
      <c r="V45" s="375"/>
      <c r="W45" s="305"/>
      <c r="X45" s="375"/>
      <c r="Y45" s="305"/>
      <c r="Z45" s="375"/>
      <c r="AA45" s="305"/>
      <c r="AB45" s="375"/>
      <c r="AC45" s="305"/>
      <c r="AD45" s="377"/>
      <c r="AE45" s="378"/>
      <c r="AF45" s="373"/>
      <c r="AG45" s="377"/>
      <c r="AH45" s="377"/>
      <c r="AI45" s="377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9"/>
      <c r="BA45" s="414"/>
    </row>
    <row r="46" spans="1:53" ht="18" customHeight="1">
      <c r="A46" s="385"/>
      <c r="B46" s="372"/>
      <c r="C46" s="373"/>
      <c r="D46" s="373"/>
      <c r="E46" s="374"/>
      <c r="F46" s="375"/>
      <c r="G46" s="300"/>
      <c r="H46" s="375"/>
      <c r="I46" s="305"/>
      <c r="J46" s="375"/>
      <c r="K46" s="376"/>
      <c r="L46" s="375"/>
      <c r="M46" s="305"/>
      <c r="N46" s="375"/>
      <c r="O46" s="305"/>
      <c r="P46" s="375"/>
      <c r="Q46" s="324"/>
      <c r="R46" s="375"/>
      <c r="S46" s="305"/>
      <c r="T46" s="375"/>
      <c r="U46" s="305"/>
      <c r="V46" s="375"/>
      <c r="W46" s="305"/>
      <c r="X46" s="375"/>
      <c r="Y46" s="305"/>
      <c r="Z46" s="375"/>
      <c r="AA46" s="305"/>
      <c r="AB46" s="375"/>
      <c r="AC46" s="305"/>
      <c r="AD46" s="377"/>
      <c r="AE46" s="378"/>
      <c r="AF46" s="373"/>
      <c r="AG46" s="377"/>
      <c r="AH46" s="377"/>
      <c r="AI46" s="377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9"/>
      <c r="BA46" s="414"/>
    </row>
    <row r="47" spans="1:53" ht="18" customHeight="1">
      <c r="A47" s="385"/>
      <c r="B47" s="372"/>
      <c r="C47" s="373"/>
      <c r="D47" s="373"/>
      <c r="E47" s="374"/>
      <c r="F47" s="375"/>
      <c r="G47" s="300"/>
      <c r="H47" s="375"/>
      <c r="I47" s="305"/>
      <c r="J47" s="375"/>
      <c r="K47" s="376"/>
      <c r="L47" s="375"/>
      <c r="M47" s="305"/>
      <c r="N47" s="375"/>
      <c r="O47" s="305"/>
      <c r="P47" s="375"/>
      <c r="Q47" s="324"/>
      <c r="R47" s="375"/>
      <c r="S47" s="305"/>
      <c r="T47" s="375"/>
      <c r="U47" s="305"/>
      <c r="V47" s="375"/>
      <c r="W47" s="305"/>
      <c r="X47" s="375"/>
      <c r="Y47" s="305"/>
      <c r="Z47" s="375"/>
      <c r="AA47" s="305"/>
      <c r="AB47" s="375"/>
      <c r="AC47" s="305"/>
      <c r="AD47" s="377"/>
      <c r="AE47" s="378"/>
      <c r="AF47" s="373"/>
      <c r="AG47" s="377"/>
      <c r="AH47" s="377"/>
      <c r="AI47" s="377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9"/>
      <c r="BA47" s="414"/>
    </row>
    <row r="48" spans="1:53" ht="18" customHeight="1">
      <c r="A48" s="385"/>
      <c r="B48" s="372"/>
      <c r="C48" s="373"/>
      <c r="D48" s="373"/>
      <c r="E48" s="374"/>
      <c r="F48" s="375"/>
      <c r="G48" s="300"/>
      <c r="H48" s="375"/>
      <c r="I48" s="305"/>
      <c r="J48" s="375"/>
      <c r="K48" s="376"/>
      <c r="L48" s="375"/>
      <c r="M48" s="305"/>
      <c r="N48" s="375"/>
      <c r="O48" s="305"/>
      <c r="P48" s="375"/>
      <c r="Q48" s="324"/>
      <c r="R48" s="375"/>
      <c r="S48" s="305"/>
      <c r="T48" s="375"/>
      <c r="U48" s="305"/>
      <c r="V48" s="375"/>
      <c r="W48" s="305"/>
      <c r="X48" s="375"/>
      <c r="Y48" s="305"/>
      <c r="Z48" s="375"/>
      <c r="AA48" s="305"/>
      <c r="AB48" s="375"/>
      <c r="AC48" s="305"/>
      <c r="AD48" s="377"/>
      <c r="AE48" s="378"/>
      <c r="AF48" s="373"/>
      <c r="AG48" s="377"/>
      <c r="AH48" s="377"/>
      <c r="AI48" s="377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9"/>
      <c r="BA48" s="414"/>
    </row>
    <row r="49" spans="1:53" ht="18" customHeight="1">
      <c r="A49" s="385"/>
      <c r="B49" s="372"/>
      <c r="C49" s="373"/>
      <c r="D49" s="373"/>
      <c r="E49" s="374"/>
      <c r="F49" s="375"/>
      <c r="G49" s="300"/>
      <c r="H49" s="375"/>
      <c r="I49" s="305"/>
      <c r="J49" s="375"/>
      <c r="K49" s="376"/>
      <c r="L49" s="375"/>
      <c r="M49" s="305"/>
      <c r="N49" s="375"/>
      <c r="O49" s="305"/>
      <c r="P49" s="375"/>
      <c r="Q49" s="324"/>
      <c r="R49" s="375"/>
      <c r="S49" s="305"/>
      <c r="T49" s="375"/>
      <c r="U49" s="305"/>
      <c r="V49" s="375"/>
      <c r="W49" s="305"/>
      <c r="X49" s="375"/>
      <c r="Y49" s="305"/>
      <c r="Z49" s="375"/>
      <c r="AA49" s="305"/>
      <c r="AB49" s="375"/>
      <c r="AC49" s="305"/>
      <c r="AD49" s="377"/>
      <c r="AE49" s="378"/>
      <c r="AF49" s="373"/>
      <c r="AG49" s="377"/>
      <c r="AH49" s="377"/>
      <c r="AI49" s="377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9"/>
      <c r="BA49" s="414"/>
    </row>
    <row r="50" spans="1:53" ht="18" customHeight="1">
      <c r="A50" s="385"/>
      <c r="B50" s="372"/>
      <c r="C50" s="373"/>
      <c r="D50" s="373"/>
      <c r="E50" s="374"/>
      <c r="F50" s="375"/>
      <c r="G50" s="300"/>
      <c r="H50" s="375"/>
      <c r="I50" s="305"/>
      <c r="J50" s="375"/>
      <c r="K50" s="376"/>
      <c r="L50" s="375"/>
      <c r="M50" s="305"/>
      <c r="N50" s="375"/>
      <c r="O50" s="305"/>
      <c r="P50" s="375"/>
      <c r="Q50" s="324"/>
      <c r="R50" s="375"/>
      <c r="S50" s="305"/>
      <c r="T50" s="375"/>
      <c r="U50" s="305"/>
      <c r="V50" s="375"/>
      <c r="W50" s="305"/>
      <c r="X50" s="375"/>
      <c r="Y50" s="305"/>
      <c r="Z50" s="375"/>
      <c r="AA50" s="305"/>
      <c r="AB50" s="375"/>
      <c r="AC50" s="305"/>
      <c r="AD50" s="377"/>
      <c r="AE50" s="378"/>
      <c r="AF50" s="373"/>
      <c r="AG50" s="377"/>
      <c r="AH50" s="377"/>
      <c r="AI50" s="377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9"/>
      <c r="BA50" s="414"/>
    </row>
    <row r="51" spans="1:53" ht="18" customHeight="1">
      <c r="A51" s="385"/>
      <c r="B51" s="372"/>
      <c r="C51" s="373"/>
      <c r="D51" s="373"/>
      <c r="E51" s="374"/>
      <c r="F51" s="375"/>
      <c r="G51" s="300"/>
      <c r="H51" s="375"/>
      <c r="I51" s="305"/>
      <c r="J51" s="375"/>
      <c r="K51" s="376"/>
      <c r="L51" s="375"/>
      <c r="M51" s="305"/>
      <c r="N51" s="375"/>
      <c r="O51" s="305"/>
      <c r="P51" s="375"/>
      <c r="Q51" s="324"/>
      <c r="R51" s="375"/>
      <c r="S51" s="305"/>
      <c r="T51" s="375"/>
      <c r="U51" s="305"/>
      <c r="V51" s="375"/>
      <c r="W51" s="305"/>
      <c r="X51" s="375"/>
      <c r="Y51" s="305"/>
      <c r="Z51" s="375"/>
      <c r="AA51" s="305"/>
      <c r="AB51" s="375"/>
      <c r="AC51" s="305"/>
      <c r="AD51" s="377"/>
      <c r="AE51" s="378"/>
      <c r="AF51" s="373"/>
      <c r="AG51" s="377"/>
      <c r="AH51" s="377"/>
      <c r="AI51" s="377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9"/>
      <c r="BA51" s="414"/>
    </row>
    <row r="52" spans="1:53" ht="18" customHeight="1">
      <c r="A52" s="385"/>
      <c r="B52" s="372"/>
      <c r="C52" s="373"/>
      <c r="D52" s="373"/>
      <c r="E52" s="374"/>
      <c r="F52" s="375"/>
      <c r="G52" s="300"/>
      <c r="H52" s="375"/>
      <c r="I52" s="305"/>
      <c r="J52" s="375"/>
      <c r="K52" s="376"/>
      <c r="L52" s="375"/>
      <c r="M52" s="305"/>
      <c r="N52" s="375"/>
      <c r="O52" s="305"/>
      <c r="P52" s="375"/>
      <c r="Q52" s="324"/>
      <c r="R52" s="375"/>
      <c r="S52" s="305"/>
      <c r="T52" s="375"/>
      <c r="U52" s="305"/>
      <c r="V52" s="375"/>
      <c r="W52" s="305"/>
      <c r="X52" s="375"/>
      <c r="Y52" s="305"/>
      <c r="Z52" s="375"/>
      <c r="AA52" s="305"/>
      <c r="AB52" s="375"/>
      <c r="AC52" s="305"/>
      <c r="AD52" s="377"/>
      <c r="AE52" s="378"/>
      <c r="AF52" s="373"/>
      <c r="AG52" s="377"/>
      <c r="AH52" s="377"/>
      <c r="AI52" s="377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9"/>
      <c r="BA52" s="414"/>
    </row>
    <row r="53" spans="1:53" ht="18" customHeight="1">
      <c r="A53" s="385"/>
      <c r="B53" s="372"/>
      <c r="C53" s="373"/>
      <c r="D53" s="373"/>
      <c r="E53" s="374"/>
      <c r="F53" s="375"/>
      <c r="G53" s="300"/>
      <c r="H53" s="375"/>
      <c r="I53" s="305"/>
      <c r="J53" s="375"/>
      <c r="K53" s="376"/>
      <c r="L53" s="375"/>
      <c r="M53" s="305"/>
      <c r="N53" s="375"/>
      <c r="O53" s="305"/>
      <c r="P53" s="375"/>
      <c r="Q53" s="324"/>
      <c r="R53" s="375"/>
      <c r="S53" s="305"/>
      <c r="T53" s="375"/>
      <c r="U53" s="305"/>
      <c r="V53" s="375"/>
      <c r="W53" s="305"/>
      <c r="X53" s="375"/>
      <c r="Y53" s="305"/>
      <c r="Z53" s="375"/>
      <c r="AA53" s="305"/>
      <c r="AB53" s="375"/>
      <c r="AC53" s="305"/>
      <c r="AD53" s="377"/>
      <c r="AE53" s="378"/>
      <c r="AF53" s="373"/>
      <c r="AG53" s="377"/>
      <c r="AH53" s="377"/>
      <c r="AI53" s="377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9"/>
      <c r="BA53" s="414"/>
    </row>
    <row r="54" spans="1:53" ht="18" customHeight="1">
      <c r="A54" s="385"/>
      <c r="B54" s="372"/>
      <c r="C54" s="373"/>
      <c r="D54" s="373"/>
      <c r="E54" s="374"/>
      <c r="F54" s="375"/>
      <c r="G54" s="300"/>
      <c r="H54" s="375"/>
      <c r="I54" s="305"/>
      <c r="J54" s="375"/>
      <c r="K54" s="376"/>
      <c r="L54" s="375"/>
      <c r="M54" s="305"/>
      <c r="N54" s="375"/>
      <c r="O54" s="305"/>
      <c r="P54" s="375"/>
      <c r="Q54" s="324"/>
      <c r="R54" s="375"/>
      <c r="S54" s="305"/>
      <c r="T54" s="375"/>
      <c r="U54" s="305"/>
      <c r="V54" s="375"/>
      <c r="W54" s="305"/>
      <c r="X54" s="375"/>
      <c r="Y54" s="305"/>
      <c r="Z54" s="375"/>
      <c r="AA54" s="305"/>
      <c r="AB54" s="375"/>
      <c r="AC54" s="305"/>
      <c r="AD54" s="377"/>
      <c r="AE54" s="378"/>
      <c r="AF54" s="373"/>
      <c r="AG54" s="377"/>
      <c r="AH54" s="377"/>
      <c r="AI54" s="377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9"/>
      <c r="BA54" s="414"/>
    </row>
    <row r="55" spans="1:53" ht="18" customHeight="1">
      <c r="A55" s="385"/>
      <c r="B55" s="372"/>
      <c r="C55" s="373"/>
      <c r="D55" s="373"/>
      <c r="E55" s="374"/>
      <c r="F55" s="375"/>
      <c r="G55" s="300"/>
      <c r="H55" s="375"/>
      <c r="I55" s="305"/>
      <c r="J55" s="375"/>
      <c r="K55" s="376"/>
      <c r="L55" s="375"/>
      <c r="M55" s="305"/>
      <c r="N55" s="375"/>
      <c r="O55" s="305"/>
      <c r="P55" s="375"/>
      <c r="Q55" s="324"/>
      <c r="R55" s="375"/>
      <c r="S55" s="305"/>
      <c r="T55" s="375"/>
      <c r="U55" s="305"/>
      <c r="V55" s="375"/>
      <c r="W55" s="305"/>
      <c r="X55" s="375"/>
      <c r="Y55" s="305"/>
      <c r="Z55" s="375"/>
      <c r="AA55" s="305"/>
      <c r="AB55" s="375"/>
      <c r="AC55" s="305"/>
      <c r="AD55" s="377"/>
      <c r="AE55" s="378"/>
      <c r="AF55" s="373"/>
      <c r="AG55" s="377"/>
      <c r="AH55" s="377"/>
      <c r="AI55" s="377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9"/>
      <c r="BA55" s="414"/>
    </row>
    <row r="56" spans="1:53" ht="18" customHeight="1">
      <c r="A56" s="385"/>
      <c r="B56" s="372"/>
      <c r="C56" s="373"/>
      <c r="D56" s="373"/>
      <c r="E56" s="374"/>
      <c r="F56" s="375"/>
      <c r="G56" s="300"/>
      <c r="H56" s="375"/>
      <c r="I56" s="305"/>
      <c r="J56" s="375"/>
      <c r="K56" s="376"/>
      <c r="L56" s="375"/>
      <c r="M56" s="305"/>
      <c r="N56" s="375"/>
      <c r="O56" s="305"/>
      <c r="P56" s="375"/>
      <c r="Q56" s="324"/>
      <c r="R56" s="375"/>
      <c r="S56" s="305"/>
      <c r="T56" s="375"/>
      <c r="U56" s="305"/>
      <c r="V56" s="375"/>
      <c r="W56" s="305"/>
      <c r="X56" s="375"/>
      <c r="Y56" s="305"/>
      <c r="Z56" s="375"/>
      <c r="AA56" s="305"/>
      <c r="AB56" s="375"/>
      <c r="AC56" s="305"/>
      <c r="AD56" s="377"/>
      <c r="AE56" s="378"/>
      <c r="AF56" s="373"/>
      <c r="AG56" s="377"/>
      <c r="AH56" s="377"/>
      <c r="AI56" s="377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9"/>
      <c r="BA56" s="414"/>
    </row>
    <row r="57" spans="1:53" ht="18" customHeight="1">
      <c r="A57" s="385"/>
      <c r="B57" s="372"/>
      <c r="C57" s="373"/>
      <c r="D57" s="373"/>
      <c r="E57" s="374"/>
      <c r="F57" s="375"/>
      <c r="G57" s="300"/>
      <c r="H57" s="375"/>
      <c r="I57" s="305"/>
      <c r="J57" s="375"/>
      <c r="K57" s="376"/>
      <c r="L57" s="375"/>
      <c r="M57" s="305"/>
      <c r="N57" s="375"/>
      <c r="O57" s="305"/>
      <c r="P57" s="375"/>
      <c r="Q57" s="324"/>
      <c r="R57" s="375"/>
      <c r="S57" s="305"/>
      <c r="T57" s="375"/>
      <c r="U57" s="305"/>
      <c r="V57" s="375"/>
      <c r="W57" s="305"/>
      <c r="X57" s="375"/>
      <c r="Y57" s="305"/>
      <c r="Z57" s="375"/>
      <c r="AA57" s="305"/>
      <c r="AB57" s="375"/>
      <c r="AC57" s="305"/>
      <c r="AD57" s="377"/>
      <c r="AE57" s="378"/>
      <c r="AF57" s="373"/>
      <c r="AG57" s="377"/>
      <c r="AH57" s="377"/>
      <c r="AI57" s="377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9"/>
      <c r="BA57" s="414"/>
    </row>
    <row r="58" spans="1:53" ht="18" customHeight="1">
      <c r="A58" s="385"/>
      <c r="B58" s="372"/>
      <c r="C58" s="373"/>
      <c r="D58" s="373"/>
      <c r="E58" s="374"/>
      <c r="F58" s="375"/>
      <c r="G58" s="300"/>
      <c r="H58" s="375"/>
      <c r="I58" s="305"/>
      <c r="J58" s="375"/>
      <c r="K58" s="376"/>
      <c r="L58" s="375"/>
      <c r="M58" s="305"/>
      <c r="N58" s="375"/>
      <c r="O58" s="305"/>
      <c r="P58" s="375"/>
      <c r="Q58" s="324"/>
      <c r="R58" s="375"/>
      <c r="S58" s="305"/>
      <c r="T58" s="375"/>
      <c r="U58" s="305"/>
      <c r="V58" s="375"/>
      <c r="W58" s="305"/>
      <c r="X58" s="375"/>
      <c r="Y58" s="305"/>
      <c r="Z58" s="375"/>
      <c r="AA58" s="305"/>
      <c r="AB58" s="375"/>
      <c r="AC58" s="305"/>
      <c r="AD58" s="377"/>
      <c r="AE58" s="378"/>
      <c r="AF58" s="373"/>
      <c r="AG58" s="377"/>
      <c r="AH58" s="377"/>
      <c r="AI58" s="377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9"/>
      <c r="BA58" s="414"/>
    </row>
    <row r="59" spans="1:53" ht="18" customHeight="1">
      <c r="A59" s="385"/>
      <c r="B59" s="372"/>
      <c r="C59" s="373"/>
      <c r="D59" s="373"/>
      <c r="E59" s="374"/>
      <c r="F59" s="375"/>
      <c r="G59" s="300"/>
      <c r="H59" s="375"/>
      <c r="I59" s="305"/>
      <c r="J59" s="375"/>
      <c r="K59" s="376"/>
      <c r="L59" s="375"/>
      <c r="M59" s="305"/>
      <c r="N59" s="375"/>
      <c r="O59" s="305"/>
      <c r="P59" s="375"/>
      <c r="Q59" s="324"/>
      <c r="R59" s="375"/>
      <c r="S59" s="305"/>
      <c r="T59" s="375"/>
      <c r="U59" s="305"/>
      <c r="V59" s="375"/>
      <c r="W59" s="305"/>
      <c r="X59" s="375"/>
      <c r="Y59" s="305"/>
      <c r="Z59" s="375"/>
      <c r="AA59" s="305"/>
      <c r="AB59" s="375"/>
      <c r="AC59" s="305"/>
      <c r="AD59" s="377"/>
      <c r="AE59" s="378"/>
      <c r="AF59" s="373"/>
      <c r="AG59" s="377"/>
      <c r="AH59" s="377"/>
      <c r="AI59" s="377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9"/>
      <c r="BA59" s="414"/>
    </row>
    <row r="60" spans="1:53" ht="18" customHeight="1">
      <c r="A60" s="385"/>
      <c r="B60" s="372"/>
      <c r="C60" s="373"/>
      <c r="D60" s="373"/>
      <c r="E60" s="374"/>
      <c r="F60" s="375"/>
      <c r="G60" s="300"/>
      <c r="H60" s="375"/>
      <c r="I60" s="305"/>
      <c r="J60" s="375"/>
      <c r="K60" s="376"/>
      <c r="L60" s="375"/>
      <c r="M60" s="305"/>
      <c r="N60" s="375"/>
      <c r="O60" s="305"/>
      <c r="P60" s="375"/>
      <c r="Q60" s="324"/>
      <c r="R60" s="375"/>
      <c r="S60" s="305"/>
      <c r="T60" s="375"/>
      <c r="U60" s="305"/>
      <c r="V60" s="375"/>
      <c r="W60" s="305"/>
      <c r="X60" s="375"/>
      <c r="Y60" s="305"/>
      <c r="Z60" s="375"/>
      <c r="AA60" s="305"/>
      <c r="AB60" s="375"/>
      <c r="AC60" s="305"/>
      <c r="AD60" s="377"/>
      <c r="AE60" s="378"/>
      <c r="AF60" s="373"/>
      <c r="AG60" s="377"/>
      <c r="AH60" s="377"/>
      <c r="AI60" s="377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9"/>
      <c r="BA60" s="414"/>
    </row>
    <row r="61" spans="1:53" ht="18" customHeight="1">
      <c r="A61" s="385"/>
      <c r="B61" s="372"/>
      <c r="C61" s="373"/>
      <c r="D61" s="373"/>
      <c r="E61" s="374"/>
      <c r="F61" s="375"/>
      <c r="G61" s="300"/>
      <c r="H61" s="375"/>
      <c r="I61" s="305"/>
      <c r="J61" s="375"/>
      <c r="K61" s="376"/>
      <c r="L61" s="375"/>
      <c r="M61" s="305"/>
      <c r="N61" s="375"/>
      <c r="O61" s="305"/>
      <c r="P61" s="375"/>
      <c r="Q61" s="324"/>
      <c r="R61" s="375"/>
      <c r="S61" s="305"/>
      <c r="T61" s="375"/>
      <c r="U61" s="305"/>
      <c r="V61" s="375"/>
      <c r="W61" s="305"/>
      <c r="X61" s="375"/>
      <c r="Y61" s="305"/>
      <c r="Z61" s="375"/>
      <c r="AA61" s="305"/>
      <c r="AB61" s="375"/>
      <c r="AC61" s="305"/>
      <c r="AD61" s="377"/>
      <c r="AE61" s="378"/>
      <c r="AF61" s="373"/>
      <c r="AG61" s="377"/>
      <c r="AH61" s="377"/>
      <c r="AI61" s="377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9"/>
      <c r="BA61" s="414"/>
    </row>
    <row r="62" spans="1:53" ht="18" customHeight="1">
      <c r="A62" s="385"/>
      <c r="B62" s="372"/>
      <c r="C62" s="373"/>
      <c r="D62" s="373"/>
      <c r="E62" s="374"/>
      <c r="F62" s="375"/>
      <c r="G62" s="300"/>
      <c r="H62" s="375"/>
      <c r="I62" s="305"/>
      <c r="J62" s="375"/>
      <c r="K62" s="376"/>
      <c r="L62" s="375"/>
      <c r="M62" s="305"/>
      <c r="N62" s="375"/>
      <c r="O62" s="305"/>
      <c r="P62" s="375"/>
      <c r="Q62" s="324"/>
      <c r="R62" s="375"/>
      <c r="S62" s="305"/>
      <c r="T62" s="375"/>
      <c r="U62" s="305"/>
      <c r="V62" s="375"/>
      <c r="W62" s="305"/>
      <c r="X62" s="375"/>
      <c r="Y62" s="305"/>
      <c r="Z62" s="375"/>
      <c r="AA62" s="305"/>
      <c r="AB62" s="375"/>
      <c r="AC62" s="305"/>
      <c r="AD62" s="377"/>
      <c r="AE62" s="378"/>
      <c r="AF62" s="373"/>
      <c r="AG62" s="377"/>
      <c r="AH62" s="377"/>
      <c r="AI62" s="377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9"/>
      <c r="BA62" s="414"/>
    </row>
    <row r="63" spans="1:53" ht="18" customHeight="1">
      <c r="A63" s="385"/>
      <c r="B63" s="372"/>
      <c r="C63" s="373"/>
      <c r="D63" s="373"/>
      <c r="E63" s="374"/>
      <c r="F63" s="375"/>
      <c r="G63" s="300"/>
      <c r="H63" s="375"/>
      <c r="I63" s="305"/>
      <c r="J63" s="375"/>
      <c r="K63" s="376"/>
      <c r="L63" s="375"/>
      <c r="M63" s="305"/>
      <c r="N63" s="375"/>
      <c r="O63" s="305"/>
      <c r="P63" s="375"/>
      <c r="Q63" s="324"/>
      <c r="R63" s="375"/>
      <c r="S63" s="305"/>
      <c r="T63" s="375"/>
      <c r="U63" s="305"/>
      <c r="V63" s="375"/>
      <c r="W63" s="305"/>
      <c r="X63" s="375"/>
      <c r="Y63" s="305"/>
      <c r="Z63" s="375"/>
      <c r="AA63" s="305"/>
      <c r="AB63" s="375"/>
      <c r="AC63" s="305"/>
      <c r="AD63" s="377"/>
      <c r="AE63" s="378"/>
      <c r="AF63" s="373"/>
      <c r="AG63" s="377"/>
      <c r="AH63" s="377"/>
      <c r="AI63" s="377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9"/>
      <c r="BA63" s="414"/>
    </row>
    <row r="64" spans="1:53" ht="18" customHeight="1">
      <c r="A64" s="385"/>
      <c r="B64" s="372"/>
      <c r="C64" s="373"/>
      <c r="D64" s="373"/>
      <c r="E64" s="374"/>
      <c r="F64" s="375"/>
      <c r="G64" s="300"/>
      <c r="H64" s="375"/>
      <c r="I64" s="305"/>
      <c r="J64" s="375"/>
      <c r="K64" s="376"/>
      <c r="L64" s="375"/>
      <c r="M64" s="305"/>
      <c r="N64" s="375"/>
      <c r="O64" s="305"/>
      <c r="P64" s="375"/>
      <c r="Q64" s="324"/>
      <c r="R64" s="375"/>
      <c r="S64" s="305"/>
      <c r="T64" s="375"/>
      <c r="U64" s="305"/>
      <c r="V64" s="375"/>
      <c r="W64" s="305"/>
      <c r="X64" s="375"/>
      <c r="Y64" s="305"/>
      <c r="Z64" s="375"/>
      <c r="AA64" s="305"/>
      <c r="AB64" s="375"/>
      <c r="AC64" s="305"/>
      <c r="AD64" s="377"/>
      <c r="AE64" s="378"/>
      <c r="AF64" s="373"/>
      <c r="AG64" s="377"/>
      <c r="AH64" s="377"/>
      <c r="AI64" s="377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9"/>
      <c r="BA64" s="414"/>
    </row>
    <row r="65" spans="1:53" ht="18" customHeight="1">
      <c r="A65" s="385"/>
      <c r="B65" s="372"/>
      <c r="C65" s="373"/>
      <c r="D65" s="373"/>
      <c r="E65" s="374"/>
      <c r="F65" s="375"/>
      <c r="G65" s="300"/>
      <c r="H65" s="375"/>
      <c r="I65" s="305"/>
      <c r="J65" s="375"/>
      <c r="K65" s="376"/>
      <c r="L65" s="375"/>
      <c r="M65" s="305"/>
      <c r="N65" s="375"/>
      <c r="O65" s="305"/>
      <c r="P65" s="375"/>
      <c r="Q65" s="324"/>
      <c r="R65" s="375"/>
      <c r="S65" s="305"/>
      <c r="T65" s="375"/>
      <c r="U65" s="305"/>
      <c r="V65" s="375"/>
      <c r="W65" s="305"/>
      <c r="X65" s="375"/>
      <c r="Y65" s="305"/>
      <c r="Z65" s="375"/>
      <c r="AA65" s="305"/>
      <c r="AB65" s="375"/>
      <c r="AC65" s="305"/>
      <c r="AD65" s="377"/>
      <c r="AE65" s="378"/>
      <c r="AF65" s="373"/>
      <c r="AG65" s="377"/>
      <c r="AH65" s="377"/>
      <c r="AI65" s="377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9"/>
      <c r="BA65" s="414"/>
    </row>
    <row r="66" spans="1:53" ht="18" customHeight="1">
      <c r="A66" s="385"/>
      <c r="B66" s="372"/>
      <c r="C66" s="373"/>
      <c r="D66" s="373"/>
      <c r="E66" s="374"/>
      <c r="F66" s="375"/>
      <c r="G66" s="300"/>
      <c r="H66" s="375"/>
      <c r="I66" s="305"/>
      <c r="J66" s="375"/>
      <c r="K66" s="376"/>
      <c r="L66" s="375"/>
      <c r="M66" s="305"/>
      <c r="N66" s="375"/>
      <c r="O66" s="305"/>
      <c r="P66" s="375"/>
      <c r="Q66" s="324"/>
      <c r="R66" s="375"/>
      <c r="S66" s="305"/>
      <c r="T66" s="375"/>
      <c r="U66" s="305"/>
      <c r="V66" s="375"/>
      <c r="W66" s="305"/>
      <c r="X66" s="375"/>
      <c r="Y66" s="305"/>
      <c r="Z66" s="375"/>
      <c r="AA66" s="305"/>
      <c r="AB66" s="375"/>
      <c r="AC66" s="305"/>
      <c r="AD66" s="377"/>
      <c r="AE66" s="378"/>
      <c r="AF66" s="373"/>
      <c r="AG66" s="377"/>
      <c r="AH66" s="377"/>
      <c r="AI66" s="377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9"/>
      <c r="BA66" s="414"/>
    </row>
    <row r="67" spans="1:53" ht="18" customHeight="1">
      <c r="A67" s="385"/>
      <c r="B67" s="372"/>
      <c r="C67" s="373"/>
      <c r="D67" s="373"/>
      <c r="E67" s="374"/>
      <c r="F67" s="375"/>
      <c r="G67" s="300"/>
      <c r="H67" s="375"/>
      <c r="I67" s="305"/>
      <c r="J67" s="375"/>
      <c r="K67" s="376"/>
      <c r="L67" s="375"/>
      <c r="M67" s="305"/>
      <c r="N67" s="375"/>
      <c r="O67" s="305"/>
      <c r="P67" s="375"/>
      <c r="Q67" s="324"/>
      <c r="R67" s="375"/>
      <c r="S67" s="305"/>
      <c r="T67" s="375"/>
      <c r="U67" s="305"/>
      <c r="V67" s="375"/>
      <c r="W67" s="305"/>
      <c r="X67" s="375"/>
      <c r="Y67" s="305"/>
      <c r="Z67" s="375"/>
      <c r="AA67" s="305"/>
      <c r="AB67" s="375"/>
      <c r="AC67" s="305"/>
      <c r="AD67" s="377"/>
      <c r="AE67" s="378"/>
      <c r="AF67" s="373"/>
      <c r="AG67" s="377"/>
      <c r="AH67" s="377"/>
      <c r="AI67" s="377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9"/>
      <c r="BA67" s="414"/>
    </row>
    <row r="68" spans="1:53" ht="18" customHeight="1">
      <c r="A68" s="385"/>
      <c r="B68" s="372"/>
      <c r="C68" s="373"/>
      <c r="D68" s="373"/>
      <c r="E68" s="374"/>
      <c r="F68" s="375"/>
      <c r="G68" s="300"/>
      <c r="H68" s="375"/>
      <c r="I68" s="305"/>
      <c r="J68" s="375"/>
      <c r="K68" s="376"/>
      <c r="L68" s="375"/>
      <c r="M68" s="305"/>
      <c r="N68" s="375"/>
      <c r="O68" s="305"/>
      <c r="P68" s="375"/>
      <c r="Q68" s="324"/>
      <c r="R68" s="375"/>
      <c r="S68" s="305"/>
      <c r="T68" s="375"/>
      <c r="U68" s="305"/>
      <c r="V68" s="375"/>
      <c r="W68" s="305"/>
      <c r="X68" s="375"/>
      <c r="Y68" s="305"/>
      <c r="Z68" s="375"/>
      <c r="AA68" s="305"/>
      <c r="AB68" s="375"/>
      <c r="AC68" s="305"/>
      <c r="AD68" s="377"/>
      <c r="AE68" s="378"/>
      <c r="AF68" s="373"/>
      <c r="AG68" s="377"/>
      <c r="AH68" s="377"/>
      <c r="AI68" s="377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9"/>
      <c r="BA68" s="414"/>
    </row>
    <row r="69" spans="1:53" ht="18" customHeight="1">
      <c r="A69" s="385"/>
      <c r="B69" s="372"/>
      <c r="C69" s="373"/>
      <c r="D69" s="373"/>
      <c r="E69" s="374"/>
      <c r="F69" s="375"/>
      <c r="G69" s="300"/>
      <c r="H69" s="375"/>
      <c r="I69" s="305"/>
      <c r="J69" s="375"/>
      <c r="K69" s="376"/>
      <c r="L69" s="375"/>
      <c r="M69" s="305"/>
      <c r="N69" s="375"/>
      <c r="O69" s="305"/>
      <c r="P69" s="375"/>
      <c r="Q69" s="324"/>
      <c r="R69" s="375"/>
      <c r="S69" s="305"/>
      <c r="T69" s="375"/>
      <c r="U69" s="305"/>
      <c r="V69" s="375"/>
      <c r="W69" s="305"/>
      <c r="X69" s="375"/>
      <c r="Y69" s="305"/>
      <c r="Z69" s="375"/>
      <c r="AA69" s="305"/>
      <c r="AB69" s="375"/>
      <c r="AC69" s="305"/>
      <c r="AD69" s="377"/>
      <c r="AE69" s="378"/>
      <c r="AF69" s="373"/>
      <c r="AG69" s="377"/>
      <c r="AH69" s="377"/>
      <c r="AI69" s="377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9"/>
      <c r="BA69" s="414"/>
    </row>
    <row r="70" spans="1:53" ht="18" customHeight="1">
      <c r="A70" s="385"/>
      <c r="B70" s="372"/>
      <c r="C70" s="373"/>
      <c r="D70" s="373"/>
      <c r="E70" s="374"/>
      <c r="F70" s="375"/>
      <c r="G70" s="300"/>
      <c r="H70" s="375"/>
      <c r="I70" s="305"/>
      <c r="J70" s="375"/>
      <c r="K70" s="376"/>
      <c r="L70" s="375"/>
      <c r="M70" s="305"/>
      <c r="N70" s="375"/>
      <c r="O70" s="305"/>
      <c r="P70" s="375"/>
      <c r="Q70" s="324"/>
      <c r="R70" s="375"/>
      <c r="S70" s="305"/>
      <c r="T70" s="375"/>
      <c r="U70" s="305"/>
      <c r="V70" s="375"/>
      <c r="W70" s="305"/>
      <c r="X70" s="375"/>
      <c r="Y70" s="305"/>
      <c r="Z70" s="375"/>
      <c r="AA70" s="305"/>
      <c r="AB70" s="375"/>
      <c r="AC70" s="305"/>
      <c r="AD70" s="377"/>
      <c r="AE70" s="378"/>
      <c r="AF70" s="373"/>
      <c r="AG70" s="377"/>
      <c r="AH70" s="377"/>
      <c r="AI70" s="377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9"/>
      <c r="BA70" s="414"/>
    </row>
    <row r="71" spans="1:53" ht="18" customHeight="1">
      <c r="A71" s="385"/>
      <c r="B71" s="372"/>
      <c r="C71" s="373"/>
      <c r="D71" s="373"/>
      <c r="E71" s="374"/>
      <c r="F71" s="375"/>
      <c r="G71" s="300"/>
      <c r="H71" s="375"/>
      <c r="I71" s="305"/>
      <c r="J71" s="375"/>
      <c r="K71" s="376"/>
      <c r="L71" s="375"/>
      <c r="M71" s="305"/>
      <c r="N71" s="375"/>
      <c r="O71" s="305"/>
      <c r="P71" s="375"/>
      <c r="Q71" s="324"/>
      <c r="R71" s="375"/>
      <c r="S71" s="305"/>
      <c r="T71" s="375"/>
      <c r="U71" s="305"/>
      <c r="V71" s="375"/>
      <c r="W71" s="305"/>
      <c r="X71" s="375"/>
      <c r="Y71" s="305"/>
      <c r="Z71" s="375"/>
      <c r="AA71" s="305"/>
      <c r="AB71" s="375"/>
      <c r="AC71" s="305"/>
      <c r="AD71" s="377"/>
      <c r="AE71" s="378"/>
      <c r="AF71" s="373"/>
      <c r="AG71" s="377"/>
      <c r="AH71" s="377"/>
      <c r="AI71" s="377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9"/>
      <c r="BA71" s="414"/>
    </row>
    <row r="72" spans="1:53" ht="18" customHeight="1">
      <c r="A72" s="385"/>
      <c r="B72" s="372"/>
      <c r="C72" s="373"/>
      <c r="D72" s="373"/>
      <c r="E72" s="374"/>
      <c r="F72" s="375"/>
      <c r="G72" s="300"/>
      <c r="H72" s="375"/>
      <c r="I72" s="305"/>
      <c r="J72" s="375"/>
      <c r="K72" s="376"/>
      <c r="L72" s="375"/>
      <c r="M72" s="305"/>
      <c r="N72" s="375"/>
      <c r="O72" s="305"/>
      <c r="P72" s="375"/>
      <c r="Q72" s="324"/>
      <c r="R72" s="375"/>
      <c r="S72" s="305"/>
      <c r="T72" s="375"/>
      <c r="U72" s="305"/>
      <c r="V72" s="375"/>
      <c r="W72" s="305"/>
      <c r="X72" s="375"/>
      <c r="Y72" s="305"/>
      <c r="Z72" s="375"/>
      <c r="AA72" s="305"/>
      <c r="AB72" s="375"/>
      <c r="AC72" s="305"/>
      <c r="AD72" s="377"/>
      <c r="AE72" s="378"/>
      <c r="AF72" s="373"/>
      <c r="AG72" s="377"/>
      <c r="AH72" s="377"/>
      <c r="AI72" s="377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9"/>
      <c r="BA72" s="414"/>
    </row>
    <row r="73" spans="1:53" ht="18" customHeight="1">
      <c r="A73" s="385"/>
      <c r="B73" s="372"/>
      <c r="C73" s="373"/>
      <c r="D73" s="373"/>
      <c r="E73" s="374"/>
      <c r="F73" s="375"/>
      <c r="G73" s="300"/>
      <c r="H73" s="375"/>
      <c r="I73" s="305"/>
      <c r="J73" s="375"/>
      <c r="K73" s="376"/>
      <c r="L73" s="375"/>
      <c r="M73" s="305"/>
      <c r="N73" s="375"/>
      <c r="O73" s="305"/>
      <c r="P73" s="375"/>
      <c r="Q73" s="324"/>
      <c r="R73" s="375"/>
      <c r="S73" s="305"/>
      <c r="T73" s="375"/>
      <c r="U73" s="305"/>
      <c r="V73" s="375"/>
      <c r="W73" s="305"/>
      <c r="X73" s="375"/>
      <c r="Y73" s="305"/>
      <c r="Z73" s="375"/>
      <c r="AA73" s="305"/>
      <c r="AB73" s="375"/>
      <c r="AC73" s="305"/>
      <c r="AD73" s="377"/>
      <c r="AE73" s="378"/>
      <c r="AF73" s="373"/>
      <c r="AG73" s="377"/>
      <c r="AH73" s="377"/>
      <c r="AI73" s="377"/>
      <c r="AK73" s="373"/>
      <c r="AL73" s="373"/>
      <c r="AM73" s="373"/>
      <c r="AN73" s="373"/>
      <c r="AO73" s="373"/>
      <c r="AP73" s="373"/>
      <c r="AQ73" s="373"/>
      <c r="AR73" s="373"/>
      <c r="AS73" s="373"/>
      <c r="AT73" s="373"/>
      <c r="AU73" s="373"/>
      <c r="AV73" s="373"/>
      <c r="AW73" s="373"/>
      <c r="AX73" s="373"/>
      <c r="AY73" s="373"/>
      <c r="AZ73" s="379"/>
      <c r="BA73" s="414"/>
    </row>
    <row r="74" spans="1:53" ht="18" customHeight="1">
      <c r="A74" s="385"/>
      <c r="B74" s="372"/>
      <c r="C74" s="373"/>
      <c r="D74" s="373"/>
      <c r="E74" s="374"/>
      <c r="F74" s="375"/>
      <c r="G74" s="300"/>
      <c r="H74" s="375"/>
      <c r="I74" s="305"/>
      <c r="J74" s="375"/>
      <c r="K74" s="376"/>
      <c r="L74" s="375"/>
      <c r="M74" s="305"/>
      <c r="N74" s="375"/>
      <c r="O74" s="305"/>
      <c r="P74" s="375"/>
      <c r="Q74" s="324"/>
      <c r="R74" s="375"/>
      <c r="S74" s="305"/>
      <c r="T74" s="375"/>
      <c r="U74" s="305"/>
      <c r="V74" s="375"/>
      <c r="W74" s="305"/>
      <c r="X74" s="375"/>
      <c r="Y74" s="305"/>
      <c r="Z74" s="375"/>
      <c r="AA74" s="305"/>
      <c r="AB74" s="375"/>
      <c r="AC74" s="305"/>
      <c r="AD74" s="377"/>
      <c r="AE74" s="378"/>
      <c r="AF74" s="373"/>
      <c r="AG74" s="377"/>
      <c r="AH74" s="377"/>
      <c r="AI74" s="377"/>
      <c r="AK74" s="373"/>
      <c r="AL74" s="373"/>
      <c r="AM74" s="373"/>
      <c r="AN74" s="373"/>
      <c r="AO74" s="373"/>
      <c r="AP74" s="373"/>
      <c r="AQ74" s="373"/>
      <c r="AR74" s="373"/>
      <c r="AS74" s="373"/>
      <c r="AT74" s="373"/>
      <c r="AU74" s="373"/>
      <c r="AV74" s="373"/>
      <c r="AW74" s="373"/>
      <c r="AX74" s="373"/>
      <c r="AY74" s="373"/>
      <c r="AZ74" s="379"/>
      <c r="BA74" s="414"/>
    </row>
    <row r="75" spans="1:53" ht="18" customHeight="1">
      <c r="A75" s="385"/>
      <c r="B75" s="372"/>
      <c r="C75" s="373"/>
      <c r="D75" s="373"/>
      <c r="E75" s="374"/>
      <c r="F75" s="375"/>
      <c r="G75" s="300"/>
      <c r="H75" s="375"/>
      <c r="I75" s="305"/>
      <c r="J75" s="375"/>
      <c r="K75" s="376"/>
      <c r="L75" s="375"/>
      <c r="M75" s="305"/>
      <c r="N75" s="375"/>
      <c r="O75" s="305"/>
      <c r="P75" s="375"/>
      <c r="Q75" s="324"/>
      <c r="R75" s="375"/>
      <c r="S75" s="305"/>
      <c r="T75" s="375"/>
      <c r="U75" s="305"/>
      <c r="V75" s="375"/>
      <c r="W75" s="305"/>
      <c r="X75" s="375"/>
      <c r="Y75" s="305"/>
      <c r="Z75" s="375"/>
      <c r="AA75" s="305"/>
      <c r="AB75" s="375"/>
      <c r="AC75" s="305"/>
      <c r="AD75" s="377"/>
      <c r="AE75" s="378"/>
      <c r="AF75" s="373"/>
      <c r="AG75" s="377"/>
      <c r="AH75" s="377"/>
      <c r="AI75" s="377"/>
      <c r="AK75" s="373"/>
      <c r="AL75" s="373"/>
      <c r="AM75" s="373"/>
      <c r="AN75" s="373"/>
      <c r="AO75" s="373"/>
      <c r="AP75" s="373"/>
      <c r="AQ75" s="373"/>
      <c r="AR75" s="373"/>
      <c r="AS75" s="373"/>
      <c r="AT75" s="373"/>
      <c r="AU75" s="373"/>
      <c r="AV75" s="373"/>
      <c r="AW75" s="373"/>
      <c r="AX75" s="373"/>
      <c r="AY75" s="373"/>
      <c r="AZ75" s="379"/>
      <c r="BA75" s="414"/>
    </row>
    <row r="76" spans="1:53" ht="18" customHeight="1">
      <c r="A76" s="385"/>
      <c r="B76" s="372"/>
      <c r="C76" s="373"/>
      <c r="D76" s="373"/>
      <c r="E76" s="374"/>
      <c r="F76" s="375"/>
      <c r="G76" s="300"/>
      <c r="H76" s="375"/>
      <c r="I76" s="305"/>
      <c r="J76" s="375"/>
      <c r="K76" s="376"/>
      <c r="L76" s="375"/>
      <c r="M76" s="305"/>
      <c r="N76" s="375"/>
      <c r="O76" s="305"/>
      <c r="P76" s="375"/>
      <c r="Q76" s="324"/>
      <c r="R76" s="375"/>
      <c r="S76" s="305"/>
      <c r="T76" s="375"/>
      <c r="U76" s="305"/>
      <c r="V76" s="375"/>
      <c r="W76" s="305"/>
      <c r="X76" s="375"/>
      <c r="Y76" s="305"/>
      <c r="Z76" s="375"/>
      <c r="AA76" s="305"/>
      <c r="AB76" s="375"/>
      <c r="AC76" s="305"/>
      <c r="AD76" s="377"/>
      <c r="AE76" s="378"/>
      <c r="AF76" s="373"/>
      <c r="AG76" s="377"/>
      <c r="AH76" s="377"/>
      <c r="AI76" s="377"/>
      <c r="AK76" s="373"/>
      <c r="AL76" s="373"/>
      <c r="AM76" s="373"/>
      <c r="AN76" s="373"/>
      <c r="AO76" s="373"/>
      <c r="AP76" s="373"/>
      <c r="AQ76" s="373"/>
      <c r="AR76" s="373"/>
      <c r="AS76" s="373"/>
      <c r="AT76" s="373"/>
      <c r="AU76" s="373"/>
      <c r="AV76" s="373"/>
      <c r="AW76" s="373"/>
      <c r="AX76" s="373"/>
      <c r="AY76" s="373"/>
      <c r="AZ76" s="379"/>
      <c r="BA76" s="414"/>
    </row>
    <row r="77" spans="1:53" ht="18" customHeight="1">
      <c r="A77" s="385"/>
      <c r="B77" s="372"/>
      <c r="C77" s="373"/>
      <c r="D77" s="373"/>
      <c r="E77" s="374"/>
      <c r="F77" s="375"/>
      <c r="G77" s="300"/>
      <c r="H77" s="375"/>
      <c r="I77" s="305"/>
      <c r="J77" s="375"/>
      <c r="K77" s="376"/>
      <c r="L77" s="375"/>
      <c r="M77" s="305"/>
      <c r="N77" s="375"/>
      <c r="O77" s="305"/>
      <c r="P77" s="375"/>
      <c r="Q77" s="324"/>
      <c r="R77" s="375"/>
      <c r="S77" s="305"/>
      <c r="T77" s="375"/>
      <c r="U77" s="305"/>
      <c r="V77" s="375"/>
      <c r="W77" s="305"/>
      <c r="X77" s="375"/>
      <c r="Y77" s="305"/>
      <c r="Z77" s="375"/>
      <c r="AA77" s="305"/>
      <c r="AB77" s="375"/>
      <c r="AC77" s="305"/>
      <c r="AD77" s="377"/>
      <c r="AE77" s="378"/>
      <c r="AF77" s="373"/>
      <c r="AG77" s="377"/>
      <c r="AH77" s="377"/>
      <c r="AI77" s="377"/>
      <c r="AK77" s="373"/>
      <c r="AL77" s="373"/>
      <c r="AM77" s="373"/>
      <c r="AN77" s="373"/>
      <c r="AO77" s="373"/>
      <c r="AP77" s="373"/>
      <c r="AQ77" s="373"/>
      <c r="AR77" s="373"/>
      <c r="AS77" s="373"/>
      <c r="AT77" s="373"/>
      <c r="AU77" s="373"/>
      <c r="AV77" s="373"/>
      <c r="AW77" s="373"/>
      <c r="AX77" s="373"/>
      <c r="AY77" s="373"/>
      <c r="AZ77" s="379"/>
      <c r="BA77" s="414"/>
    </row>
    <row r="78" spans="1:53" ht="18" customHeight="1">
      <c r="A78" s="385"/>
      <c r="B78" s="372"/>
      <c r="C78" s="373"/>
      <c r="D78" s="373"/>
      <c r="E78" s="374"/>
      <c r="F78" s="375"/>
      <c r="G78" s="300"/>
      <c r="H78" s="375"/>
      <c r="I78" s="305"/>
      <c r="J78" s="375"/>
      <c r="K78" s="376"/>
      <c r="L78" s="375"/>
      <c r="M78" s="305"/>
      <c r="N78" s="375"/>
      <c r="O78" s="305"/>
      <c r="P78" s="375"/>
      <c r="Q78" s="324"/>
      <c r="R78" s="375"/>
      <c r="S78" s="305"/>
      <c r="T78" s="375"/>
      <c r="U78" s="305"/>
      <c r="V78" s="375"/>
      <c r="W78" s="305"/>
      <c r="X78" s="375"/>
      <c r="Y78" s="305"/>
      <c r="Z78" s="375"/>
      <c r="AA78" s="305"/>
      <c r="AB78" s="375"/>
      <c r="AC78" s="305"/>
      <c r="AD78" s="377"/>
      <c r="AE78" s="378"/>
      <c r="AF78" s="373"/>
      <c r="AG78" s="377"/>
      <c r="AH78" s="377"/>
      <c r="AI78" s="377"/>
      <c r="AK78" s="373"/>
      <c r="AL78" s="373"/>
      <c r="AM78" s="373"/>
      <c r="AN78" s="373"/>
      <c r="AO78" s="373"/>
      <c r="AP78" s="373"/>
      <c r="AQ78" s="373"/>
      <c r="AR78" s="373"/>
      <c r="AS78" s="373"/>
      <c r="AT78" s="373"/>
      <c r="AU78" s="373"/>
      <c r="AV78" s="373"/>
      <c r="AW78" s="373"/>
      <c r="AX78" s="373"/>
      <c r="AY78" s="373"/>
      <c r="AZ78" s="379"/>
      <c r="BA78" s="414"/>
    </row>
    <row r="79" spans="1:53" ht="18" customHeight="1">
      <c r="A79" s="385"/>
      <c r="B79" s="372"/>
      <c r="C79" s="373"/>
      <c r="D79" s="373"/>
      <c r="E79" s="374"/>
      <c r="F79" s="375"/>
      <c r="G79" s="300"/>
      <c r="H79" s="375"/>
      <c r="I79" s="305"/>
      <c r="J79" s="375"/>
      <c r="K79" s="376"/>
      <c r="L79" s="375"/>
      <c r="M79" s="305"/>
      <c r="N79" s="375"/>
      <c r="O79" s="305"/>
      <c r="P79" s="375"/>
      <c r="Q79" s="324"/>
      <c r="R79" s="375"/>
      <c r="S79" s="305"/>
      <c r="T79" s="375"/>
      <c r="U79" s="305"/>
      <c r="V79" s="375"/>
      <c r="W79" s="305"/>
      <c r="X79" s="375"/>
      <c r="Y79" s="305"/>
      <c r="Z79" s="375"/>
      <c r="AA79" s="305"/>
      <c r="AB79" s="375"/>
      <c r="AC79" s="305"/>
      <c r="AD79" s="377"/>
      <c r="AE79" s="378"/>
      <c r="AF79" s="373"/>
      <c r="AG79" s="377"/>
      <c r="AH79" s="377"/>
      <c r="AI79" s="377"/>
      <c r="AK79" s="373"/>
      <c r="AL79" s="373"/>
      <c r="AM79" s="373"/>
      <c r="AN79" s="373"/>
      <c r="AO79" s="373"/>
      <c r="AP79" s="373"/>
      <c r="AQ79" s="373"/>
      <c r="AR79" s="373"/>
      <c r="AS79" s="373"/>
      <c r="AT79" s="373"/>
      <c r="AU79" s="373"/>
      <c r="AV79" s="373"/>
      <c r="AW79" s="373"/>
      <c r="AX79" s="373"/>
      <c r="AY79" s="373"/>
      <c r="AZ79" s="379"/>
      <c r="BA79" s="414"/>
    </row>
    <row r="80" spans="1:53" ht="18" customHeight="1">
      <c r="A80" s="385"/>
      <c r="B80" s="372"/>
      <c r="C80" s="373"/>
      <c r="D80" s="373"/>
      <c r="E80" s="374"/>
      <c r="F80" s="375"/>
      <c r="G80" s="300"/>
      <c r="H80" s="375"/>
      <c r="I80" s="305"/>
      <c r="J80" s="375"/>
      <c r="K80" s="376"/>
      <c r="L80" s="375"/>
      <c r="M80" s="305"/>
      <c r="N80" s="375"/>
      <c r="O80" s="305"/>
      <c r="P80" s="375"/>
      <c r="Q80" s="324"/>
      <c r="R80" s="375"/>
      <c r="S80" s="305"/>
      <c r="T80" s="375"/>
      <c r="U80" s="305"/>
      <c r="V80" s="375"/>
      <c r="W80" s="305"/>
      <c r="X80" s="375"/>
      <c r="Y80" s="305"/>
      <c r="Z80" s="375"/>
      <c r="AA80" s="305"/>
      <c r="AB80" s="375"/>
      <c r="AC80" s="305"/>
      <c r="AD80" s="377"/>
      <c r="AE80" s="378"/>
      <c r="AF80" s="373"/>
      <c r="AG80" s="377"/>
      <c r="AH80" s="377"/>
      <c r="AI80" s="377"/>
      <c r="AK80" s="373"/>
      <c r="AL80" s="373"/>
      <c r="AM80" s="373"/>
      <c r="AN80" s="373"/>
      <c r="AO80" s="373"/>
      <c r="AP80" s="373"/>
      <c r="AQ80" s="373"/>
      <c r="AR80" s="373"/>
      <c r="AS80" s="373"/>
      <c r="AT80" s="373"/>
      <c r="AU80" s="373"/>
      <c r="AV80" s="373"/>
      <c r="AW80" s="373"/>
      <c r="AX80" s="373"/>
      <c r="AY80" s="373"/>
      <c r="AZ80" s="379"/>
      <c r="BA80" s="414"/>
    </row>
    <row r="81" spans="1:53" ht="18" customHeight="1">
      <c r="A81" s="385"/>
      <c r="B81" s="372"/>
      <c r="C81" s="373"/>
      <c r="D81" s="373"/>
      <c r="E81" s="374"/>
      <c r="F81" s="375"/>
      <c r="G81" s="300"/>
      <c r="H81" s="375"/>
      <c r="I81" s="305"/>
      <c r="J81" s="375"/>
      <c r="K81" s="376"/>
      <c r="L81" s="375"/>
      <c r="M81" s="305"/>
      <c r="N81" s="375"/>
      <c r="O81" s="305"/>
      <c r="P81" s="375"/>
      <c r="Q81" s="324"/>
      <c r="R81" s="375"/>
      <c r="S81" s="305"/>
      <c r="T81" s="375"/>
      <c r="U81" s="305"/>
      <c r="V81" s="375"/>
      <c r="W81" s="305"/>
      <c r="X81" s="375"/>
      <c r="Y81" s="305"/>
      <c r="Z81" s="375"/>
      <c r="AA81" s="305"/>
      <c r="AB81" s="375"/>
      <c r="AC81" s="305"/>
      <c r="AD81" s="377"/>
      <c r="AE81" s="378"/>
      <c r="AF81" s="373"/>
      <c r="AG81" s="377"/>
      <c r="AH81" s="377"/>
      <c r="AI81" s="377"/>
      <c r="AK81" s="373"/>
      <c r="AL81" s="373"/>
      <c r="AM81" s="373"/>
      <c r="AN81" s="373"/>
      <c r="AO81" s="373"/>
      <c r="AP81" s="373"/>
      <c r="AQ81" s="373"/>
      <c r="AR81" s="373"/>
      <c r="AS81" s="373"/>
      <c r="AT81" s="373"/>
      <c r="AU81" s="373"/>
      <c r="AV81" s="373"/>
      <c r="AW81" s="373"/>
      <c r="AX81" s="373"/>
      <c r="AY81" s="373"/>
      <c r="AZ81" s="379"/>
      <c r="BA81" s="414"/>
    </row>
    <row r="82" spans="1:53" ht="18" customHeight="1">
      <c r="A82" s="385"/>
      <c r="B82" s="372"/>
      <c r="C82" s="373"/>
      <c r="D82" s="373"/>
      <c r="E82" s="374"/>
      <c r="F82" s="375"/>
      <c r="G82" s="300"/>
      <c r="H82" s="375"/>
      <c r="I82" s="305"/>
      <c r="J82" s="375"/>
      <c r="K82" s="376"/>
      <c r="L82" s="375"/>
      <c r="M82" s="305"/>
      <c r="N82" s="375"/>
      <c r="O82" s="305"/>
      <c r="P82" s="375"/>
      <c r="Q82" s="324"/>
      <c r="R82" s="375"/>
      <c r="S82" s="305"/>
      <c r="T82" s="375"/>
      <c r="U82" s="305"/>
      <c r="V82" s="375"/>
      <c r="W82" s="305"/>
      <c r="X82" s="375"/>
      <c r="Y82" s="305"/>
      <c r="Z82" s="375"/>
      <c r="AA82" s="305"/>
      <c r="AB82" s="375"/>
      <c r="AC82" s="305"/>
      <c r="AD82" s="377"/>
      <c r="AE82" s="378"/>
      <c r="AF82" s="373"/>
      <c r="AG82" s="377"/>
      <c r="AH82" s="377"/>
      <c r="AI82" s="377"/>
      <c r="AK82" s="373"/>
      <c r="AL82" s="373"/>
      <c r="AM82" s="373"/>
      <c r="AN82" s="373"/>
      <c r="AO82" s="373"/>
      <c r="AP82" s="373"/>
      <c r="AQ82" s="373"/>
      <c r="AR82" s="373"/>
      <c r="AS82" s="373"/>
      <c r="AT82" s="373"/>
      <c r="AU82" s="373"/>
      <c r="AV82" s="373"/>
      <c r="AW82" s="373"/>
      <c r="AX82" s="373"/>
      <c r="AY82" s="373"/>
      <c r="AZ82" s="379"/>
      <c r="BA82" s="414"/>
    </row>
    <row r="83" spans="1:53" ht="18" customHeight="1">
      <c r="A83" s="385"/>
      <c r="B83" s="372"/>
      <c r="C83" s="373"/>
      <c r="D83" s="373"/>
      <c r="E83" s="374"/>
      <c r="F83" s="375"/>
      <c r="G83" s="300"/>
      <c r="H83" s="375"/>
      <c r="I83" s="305"/>
      <c r="J83" s="375"/>
      <c r="K83" s="376"/>
      <c r="L83" s="375"/>
      <c r="M83" s="305"/>
      <c r="N83" s="375"/>
      <c r="O83" s="305"/>
      <c r="P83" s="375"/>
      <c r="Q83" s="324"/>
      <c r="R83" s="375"/>
      <c r="S83" s="305"/>
      <c r="T83" s="375"/>
      <c r="U83" s="305"/>
      <c r="V83" s="375"/>
      <c r="W83" s="305"/>
      <c r="X83" s="375"/>
      <c r="Y83" s="305"/>
      <c r="Z83" s="375"/>
      <c r="AA83" s="305"/>
      <c r="AB83" s="375"/>
      <c r="AC83" s="305"/>
      <c r="AD83" s="377"/>
      <c r="AE83" s="378"/>
      <c r="AF83" s="373"/>
      <c r="AG83" s="377"/>
      <c r="AH83" s="377"/>
      <c r="AI83" s="377"/>
      <c r="AK83" s="373"/>
      <c r="AL83" s="373"/>
      <c r="AM83" s="373"/>
      <c r="AN83" s="373"/>
      <c r="AO83" s="373"/>
      <c r="AP83" s="373"/>
      <c r="AQ83" s="373"/>
      <c r="AR83" s="373"/>
      <c r="AS83" s="373"/>
      <c r="AT83" s="373"/>
      <c r="AU83" s="373"/>
      <c r="AV83" s="373"/>
      <c r="AW83" s="373"/>
      <c r="AX83" s="373"/>
      <c r="AY83" s="373"/>
      <c r="AZ83" s="379"/>
      <c r="BA83" s="414"/>
    </row>
    <row r="84" spans="1:53" ht="18" customHeight="1">
      <c r="A84" s="385"/>
      <c r="B84" s="372"/>
      <c r="C84" s="373"/>
      <c r="D84" s="373"/>
      <c r="E84" s="374"/>
      <c r="F84" s="375"/>
      <c r="G84" s="300"/>
      <c r="H84" s="375"/>
      <c r="I84" s="305"/>
      <c r="J84" s="375"/>
      <c r="K84" s="376"/>
      <c r="L84" s="375"/>
      <c r="M84" s="305"/>
      <c r="N84" s="375"/>
      <c r="O84" s="305"/>
      <c r="P84" s="375"/>
      <c r="Q84" s="324"/>
      <c r="R84" s="375"/>
      <c r="S84" s="305"/>
      <c r="T84" s="375"/>
      <c r="U84" s="305"/>
      <c r="V84" s="375"/>
      <c r="W84" s="305"/>
      <c r="X84" s="375"/>
      <c r="Y84" s="305"/>
      <c r="Z84" s="375"/>
      <c r="AA84" s="305"/>
      <c r="AB84" s="375"/>
      <c r="AC84" s="305"/>
      <c r="AD84" s="377"/>
      <c r="AE84" s="378"/>
      <c r="AF84" s="373"/>
      <c r="AG84" s="377"/>
      <c r="AH84" s="377"/>
      <c r="AI84" s="377"/>
      <c r="AK84" s="373"/>
      <c r="AL84" s="373"/>
      <c r="AM84" s="373"/>
      <c r="AN84" s="373"/>
      <c r="AO84" s="373"/>
      <c r="AP84" s="373"/>
      <c r="AQ84" s="373"/>
      <c r="AR84" s="373"/>
      <c r="AS84" s="373"/>
      <c r="AT84" s="373"/>
      <c r="AU84" s="373"/>
      <c r="AV84" s="373"/>
      <c r="AW84" s="373"/>
      <c r="AX84" s="373"/>
      <c r="AY84" s="373"/>
      <c r="AZ84" s="379"/>
      <c r="BA84" s="414"/>
    </row>
    <row r="85" spans="1:53" ht="18" customHeight="1">
      <c r="A85" s="385"/>
      <c r="B85" s="372"/>
      <c r="C85" s="373"/>
      <c r="D85" s="373"/>
      <c r="E85" s="374"/>
      <c r="F85" s="375"/>
      <c r="G85" s="300"/>
      <c r="H85" s="375"/>
      <c r="I85" s="305"/>
      <c r="J85" s="375"/>
      <c r="K85" s="376"/>
      <c r="L85" s="375"/>
      <c r="M85" s="305"/>
      <c r="N85" s="375"/>
      <c r="O85" s="305"/>
      <c r="P85" s="375"/>
      <c r="Q85" s="324"/>
      <c r="R85" s="375"/>
      <c r="S85" s="305"/>
      <c r="T85" s="375"/>
      <c r="U85" s="305"/>
      <c r="V85" s="375"/>
      <c r="W85" s="305"/>
      <c r="X85" s="375"/>
      <c r="Y85" s="305"/>
      <c r="Z85" s="375"/>
      <c r="AA85" s="305"/>
      <c r="AB85" s="375"/>
      <c r="AC85" s="305"/>
      <c r="AD85" s="377"/>
      <c r="AE85" s="378"/>
      <c r="AF85" s="373"/>
      <c r="AG85" s="377"/>
      <c r="AH85" s="377"/>
      <c r="AI85" s="377"/>
      <c r="AK85" s="373"/>
      <c r="AL85" s="373"/>
      <c r="AM85" s="373"/>
      <c r="AN85" s="373"/>
      <c r="AO85" s="373"/>
      <c r="AP85" s="373"/>
      <c r="AQ85" s="373"/>
      <c r="AR85" s="373"/>
      <c r="AS85" s="373"/>
      <c r="AT85" s="373"/>
      <c r="AU85" s="373"/>
      <c r="AV85" s="373"/>
      <c r="AW85" s="373"/>
      <c r="AX85" s="373"/>
      <c r="AY85" s="373"/>
      <c r="AZ85" s="379"/>
      <c r="BA85" s="414"/>
    </row>
    <row r="86" spans="1:53" ht="18" customHeight="1">
      <c r="A86" s="385"/>
      <c r="B86" s="372"/>
      <c r="C86" s="373"/>
      <c r="D86" s="373"/>
      <c r="E86" s="374"/>
      <c r="F86" s="375"/>
      <c r="G86" s="300"/>
      <c r="H86" s="375"/>
      <c r="I86" s="305"/>
      <c r="J86" s="375"/>
      <c r="K86" s="376"/>
      <c r="L86" s="375"/>
      <c r="M86" s="305"/>
      <c r="N86" s="375"/>
      <c r="O86" s="305"/>
      <c r="P86" s="375"/>
      <c r="Q86" s="324"/>
      <c r="R86" s="375"/>
      <c r="S86" s="305"/>
      <c r="T86" s="375"/>
      <c r="U86" s="305"/>
      <c r="V86" s="375"/>
      <c r="W86" s="305"/>
      <c r="X86" s="375"/>
      <c r="Y86" s="305"/>
      <c r="Z86" s="375"/>
      <c r="AA86" s="305"/>
      <c r="AB86" s="375"/>
      <c r="AC86" s="305"/>
      <c r="AD86" s="377"/>
      <c r="AE86" s="378"/>
      <c r="AF86" s="373"/>
      <c r="AG86" s="377"/>
      <c r="AH86" s="377"/>
      <c r="AI86" s="377"/>
      <c r="AK86" s="373"/>
      <c r="AL86" s="373"/>
      <c r="AM86" s="373"/>
      <c r="AN86" s="373"/>
      <c r="AO86" s="373"/>
      <c r="AP86" s="373"/>
      <c r="AQ86" s="373"/>
      <c r="AR86" s="373"/>
      <c r="AS86" s="373"/>
      <c r="AT86" s="373"/>
      <c r="AU86" s="373"/>
      <c r="AV86" s="373"/>
      <c r="AW86" s="373"/>
      <c r="AX86" s="373"/>
      <c r="AY86" s="373"/>
      <c r="AZ86" s="379"/>
      <c r="BA86" s="414"/>
    </row>
    <row r="87" spans="1:53" ht="18" customHeight="1">
      <c r="A87" s="385"/>
      <c r="B87" s="372"/>
      <c r="C87" s="373"/>
      <c r="D87" s="373"/>
      <c r="E87" s="374"/>
      <c r="F87" s="375"/>
      <c r="G87" s="300"/>
      <c r="H87" s="375"/>
      <c r="I87" s="305"/>
      <c r="J87" s="375"/>
      <c r="K87" s="376"/>
      <c r="L87" s="375"/>
      <c r="M87" s="305"/>
      <c r="N87" s="375"/>
      <c r="O87" s="305"/>
      <c r="P87" s="375"/>
      <c r="Q87" s="324"/>
      <c r="R87" s="375"/>
      <c r="S87" s="305"/>
      <c r="T87" s="375"/>
      <c r="U87" s="305"/>
      <c r="V87" s="375"/>
      <c r="W87" s="305"/>
      <c r="X87" s="375"/>
      <c r="Y87" s="305"/>
      <c r="Z87" s="375"/>
      <c r="AA87" s="305"/>
      <c r="AB87" s="375"/>
      <c r="AC87" s="305"/>
      <c r="AD87" s="377"/>
      <c r="AE87" s="378"/>
      <c r="AF87" s="373"/>
      <c r="AG87" s="377"/>
      <c r="AH87" s="377"/>
      <c r="AI87" s="377"/>
      <c r="AK87" s="373"/>
      <c r="AL87" s="373"/>
      <c r="AM87" s="373"/>
      <c r="AN87" s="373"/>
      <c r="AO87" s="373"/>
      <c r="AP87" s="373"/>
      <c r="AQ87" s="373"/>
      <c r="AR87" s="373"/>
      <c r="AS87" s="373"/>
      <c r="AT87" s="373"/>
      <c r="AU87" s="373"/>
      <c r="AV87" s="373"/>
      <c r="AW87" s="373"/>
      <c r="AX87" s="373"/>
      <c r="AY87" s="373"/>
      <c r="AZ87" s="379"/>
      <c r="BA87" s="414"/>
    </row>
    <row r="88" spans="1:53" ht="18" customHeight="1">
      <c r="A88" s="385"/>
      <c r="B88" s="372"/>
      <c r="C88" s="373"/>
      <c r="D88" s="373"/>
      <c r="E88" s="374"/>
      <c r="F88" s="375"/>
      <c r="G88" s="300"/>
      <c r="H88" s="375"/>
      <c r="I88" s="305"/>
      <c r="J88" s="375"/>
      <c r="K88" s="376"/>
      <c r="L88" s="375"/>
      <c r="M88" s="305"/>
      <c r="N88" s="375"/>
      <c r="O88" s="305"/>
      <c r="P88" s="375"/>
      <c r="Q88" s="324"/>
      <c r="R88" s="375"/>
      <c r="S88" s="305"/>
      <c r="T88" s="375"/>
      <c r="U88" s="305"/>
      <c r="V88" s="375"/>
      <c r="W88" s="305"/>
      <c r="X88" s="375"/>
      <c r="Y88" s="305"/>
      <c r="Z88" s="375"/>
      <c r="AA88" s="305"/>
      <c r="AB88" s="375"/>
      <c r="AC88" s="305"/>
      <c r="AD88" s="377"/>
      <c r="AE88" s="378"/>
      <c r="AF88" s="373"/>
      <c r="AG88" s="377"/>
      <c r="AH88" s="377"/>
      <c r="AI88" s="377"/>
      <c r="AK88" s="373"/>
      <c r="AL88" s="373"/>
      <c r="AM88" s="373"/>
      <c r="AN88" s="373"/>
      <c r="AO88" s="373"/>
      <c r="AP88" s="373"/>
      <c r="AQ88" s="373"/>
      <c r="AR88" s="373"/>
      <c r="AS88" s="373"/>
      <c r="AT88" s="373"/>
      <c r="AU88" s="373"/>
      <c r="AV88" s="373"/>
      <c r="AW88" s="373"/>
      <c r="AX88" s="373"/>
      <c r="AY88" s="373"/>
      <c r="AZ88" s="379"/>
      <c r="BA88" s="414"/>
    </row>
    <row r="89" spans="1:53" ht="18" customHeight="1">
      <c r="A89" s="385"/>
      <c r="B89" s="372"/>
      <c r="C89" s="373"/>
      <c r="D89" s="373"/>
      <c r="E89" s="374"/>
      <c r="F89" s="375"/>
      <c r="G89" s="300"/>
      <c r="H89" s="375"/>
      <c r="I89" s="305"/>
      <c r="J89" s="375"/>
      <c r="K89" s="376"/>
      <c r="L89" s="375"/>
      <c r="M89" s="305"/>
      <c r="N89" s="375"/>
      <c r="O89" s="305"/>
      <c r="P89" s="375"/>
      <c r="Q89" s="324"/>
      <c r="R89" s="375"/>
      <c r="S89" s="305"/>
      <c r="T89" s="375"/>
      <c r="U89" s="305"/>
      <c r="V89" s="375"/>
      <c r="W89" s="305"/>
      <c r="X89" s="375"/>
      <c r="Y89" s="305"/>
      <c r="Z89" s="375"/>
      <c r="AA89" s="305"/>
      <c r="AB89" s="375"/>
      <c r="AC89" s="305"/>
      <c r="AD89" s="377"/>
      <c r="AE89" s="378"/>
      <c r="AF89" s="373"/>
      <c r="AG89" s="377"/>
      <c r="AH89" s="377"/>
      <c r="AI89" s="377"/>
      <c r="AK89" s="373"/>
      <c r="AL89" s="373"/>
      <c r="AM89" s="373"/>
      <c r="AN89" s="373"/>
      <c r="AO89" s="373"/>
      <c r="AP89" s="373"/>
      <c r="AQ89" s="373"/>
      <c r="AR89" s="373"/>
      <c r="AS89" s="373"/>
      <c r="AT89" s="373"/>
      <c r="AU89" s="373"/>
      <c r="AV89" s="373"/>
      <c r="AW89" s="373"/>
      <c r="AX89" s="373"/>
      <c r="AY89" s="373"/>
      <c r="AZ89" s="379"/>
      <c r="BA89" s="414"/>
    </row>
    <row r="90" spans="1:53" ht="18" customHeight="1">
      <c r="A90" s="385"/>
      <c r="B90" s="372"/>
      <c r="C90" s="373"/>
      <c r="D90" s="373"/>
      <c r="E90" s="374"/>
      <c r="F90" s="375"/>
      <c r="G90" s="300"/>
      <c r="H90" s="375"/>
      <c r="I90" s="305"/>
      <c r="J90" s="375"/>
      <c r="K90" s="376"/>
      <c r="L90" s="375"/>
      <c r="M90" s="305"/>
      <c r="N90" s="375"/>
      <c r="O90" s="305"/>
      <c r="P90" s="375"/>
      <c r="Q90" s="324"/>
      <c r="R90" s="375"/>
      <c r="S90" s="305"/>
      <c r="T90" s="375"/>
      <c r="U90" s="305"/>
      <c r="V90" s="375"/>
      <c r="W90" s="305"/>
      <c r="X90" s="375"/>
      <c r="Y90" s="305"/>
      <c r="Z90" s="375"/>
      <c r="AA90" s="305"/>
      <c r="AB90" s="375"/>
      <c r="AC90" s="305"/>
      <c r="AD90" s="377"/>
      <c r="AE90" s="378"/>
      <c r="AF90" s="373"/>
      <c r="AG90" s="377"/>
      <c r="AH90" s="377"/>
      <c r="AI90" s="377"/>
      <c r="AK90" s="373"/>
      <c r="AL90" s="373"/>
      <c r="AM90" s="373"/>
      <c r="AN90" s="373"/>
      <c r="AO90" s="373"/>
      <c r="AP90" s="373"/>
      <c r="AQ90" s="373"/>
      <c r="AR90" s="373"/>
      <c r="AS90" s="373"/>
      <c r="AT90" s="373"/>
      <c r="AU90" s="373"/>
      <c r="AV90" s="373"/>
      <c r="AW90" s="373"/>
      <c r="AX90" s="373"/>
      <c r="AY90" s="373"/>
      <c r="AZ90" s="379"/>
      <c r="BA90" s="414"/>
    </row>
    <row r="91" spans="1:53" ht="18" customHeight="1">
      <c r="A91" s="385"/>
      <c r="B91" s="372"/>
      <c r="C91" s="373"/>
      <c r="D91" s="373"/>
      <c r="E91" s="374"/>
      <c r="F91" s="375"/>
      <c r="G91" s="300"/>
      <c r="H91" s="375"/>
      <c r="I91" s="305"/>
      <c r="J91" s="375"/>
      <c r="K91" s="376"/>
      <c r="L91" s="375"/>
      <c r="M91" s="305"/>
      <c r="N91" s="375"/>
      <c r="O91" s="305"/>
      <c r="P91" s="375"/>
      <c r="Q91" s="324"/>
      <c r="R91" s="375"/>
      <c r="S91" s="305"/>
      <c r="T91" s="375"/>
      <c r="U91" s="305"/>
      <c r="V91" s="375"/>
      <c r="W91" s="305"/>
      <c r="X91" s="375"/>
      <c r="Y91" s="305"/>
      <c r="Z91" s="375"/>
      <c r="AA91" s="305"/>
      <c r="AB91" s="375"/>
      <c r="AC91" s="305"/>
      <c r="AD91" s="377"/>
      <c r="AE91" s="378"/>
      <c r="AF91" s="373"/>
      <c r="AG91" s="377"/>
      <c r="AH91" s="377"/>
      <c r="AI91" s="377"/>
      <c r="AK91" s="373"/>
      <c r="AL91" s="373"/>
      <c r="AM91" s="373"/>
      <c r="AN91" s="373"/>
      <c r="AO91" s="373"/>
      <c r="AP91" s="373"/>
      <c r="AQ91" s="373"/>
      <c r="AR91" s="373"/>
      <c r="AS91" s="373"/>
      <c r="AT91" s="373"/>
      <c r="AU91" s="373"/>
      <c r="AV91" s="373"/>
      <c r="AW91" s="373"/>
      <c r="AX91" s="373"/>
      <c r="AY91" s="373"/>
      <c r="AZ91" s="379"/>
      <c r="BA91" s="414"/>
    </row>
    <row r="92" spans="1:53" ht="18" customHeight="1">
      <c r="A92" s="385"/>
      <c r="B92" s="372"/>
      <c r="C92" s="373"/>
      <c r="D92" s="373"/>
      <c r="E92" s="374"/>
      <c r="F92" s="375"/>
      <c r="G92" s="300"/>
      <c r="H92" s="375"/>
      <c r="I92" s="305"/>
      <c r="J92" s="375"/>
      <c r="K92" s="376"/>
      <c r="L92" s="375"/>
      <c r="M92" s="305"/>
      <c r="N92" s="375"/>
      <c r="O92" s="305"/>
      <c r="P92" s="375"/>
      <c r="Q92" s="324"/>
      <c r="R92" s="375"/>
      <c r="S92" s="305"/>
      <c r="T92" s="375"/>
      <c r="U92" s="305"/>
      <c r="V92" s="375"/>
      <c r="W92" s="305"/>
      <c r="X92" s="375"/>
      <c r="Y92" s="305"/>
      <c r="Z92" s="375"/>
      <c r="AA92" s="305"/>
      <c r="AB92" s="375"/>
      <c r="AC92" s="305"/>
      <c r="AD92" s="377"/>
      <c r="AE92" s="378"/>
      <c r="AF92" s="373"/>
      <c r="AG92" s="377"/>
      <c r="AH92" s="377"/>
      <c r="AI92" s="377"/>
      <c r="AK92" s="373"/>
      <c r="AL92" s="373"/>
      <c r="AM92" s="373"/>
      <c r="AN92" s="373"/>
      <c r="AO92" s="373"/>
      <c r="AP92" s="373"/>
      <c r="AQ92" s="373"/>
      <c r="AR92" s="373"/>
      <c r="AS92" s="373"/>
      <c r="AT92" s="373"/>
      <c r="AU92" s="373"/>
      <c r="AV92" s="373"/>
      <c r="AW92" s="373"/>
      <c r="AX92" s="373"/>
      <c r="AY92" s="373"/>
      <c r="AZ92" s="379"/>
      <c r="BA92" s="414"/>
    </row>
    <row r="93" spans="1:53" ht="18" customHeight="1">
      <c r="A93" s="385"/>
      <c r="B93" s="372"/>
      <c r="C93" s="373"/>
      <c r="D93" s="373"/>
      <c r="E93" s="374"/>
      <c r="F93" s="375"/>
      <c r="G93" s="300"/>
      <c r="H93" s="375"/>
      <c r="I93" s="305"/>
      <c r="J93" s="375"/>
      <c r="K93" s="376"/>
      <c r="L93" s="375"/>
      <c r="M93" s="305"/>
      <c r="N93" s="375"/>
      <c r="O93" s="305"/>
      <c r="P93" s="375"/>
      <c r="Q93" s="324"/>
      <c r="R93" s="375"/>
      <c r="S93" s="305"/>
      <c r="T93" s="375"/>
      <c r="U93" s="305"/>
      <c r="V93" s="375"/>
      <c r="W93" s="305"/>
      <c r="X93" s="375"/>
      <c r="Y93" s="305"/>
      <c r="Z93" s="375"/>
      <c r="AA93" s="305"/>
      <c r="AB93" s="375"/>
      <c r="AC93" s="305"/>
      <c r="AD93" s="377"/>
      <c r="AE93" s="378"/>
      <c r="AF93" s="373"/>
      <c r="AG93" s="377"/>
      <c r="AH93" s="377"/>
      <c r="AI93" s="377"/>
      <c r="AK93" s="373"/>
      <c r="AL93" s="373"/>
      <c r="AM93" s="373"/>
      <c r="AN93" s="373"/>
      <c r="AO93" s="373"/>
      <c r="AP93" s="373"/>
      <c r="AQ93" s="373"/>
      <c r="AR93" s="373"/>
      <c r="AS93" s="373"/>
      <c r="AT93" s="373"/>
      <c r="AU93" s="373"/>
      <c r="AV93" s="373"/>
      <c r="AW93" s="373"/>
      <c r="AX93" s="373"/>
      <c r="AY93" s="373"/>
      <c r="AZ93" s="379"/>
      <c r="BA93" s="414"/>
    </row>
    <row r="94" spans="1:53" ht="18" customHeight="1">
      <c r="A94" s="385"/>
      <c r="B94" s="372"/>
      <c r="C94" s="373"/>
      <c r="D94" s="373"/>
      <c r="E94" s="374"/>
      <c r="F94" s="375"/>
      <c r="G94" s="300"/>
      <c r="H94" s="375"/>
      <c r="I94" s="305"/>
      <c r="J94" s="375"/>
      <c r="K94" s="376"/>
      <c r="L94" s="375"/>
      <c r="M94" s="305"/>
      <c r="N94" s="375"/>
      <c r="O94" s="305"/>
      <c r="P94" s="375"/>
      <c r="Q94" s="324"/>
      <c r="R94" s="375"/>
      <c r="S94" s="305"/>
      <c r="T94" s="375"/>
      <c r="U94" s="305"/>
      <c r="V94" s="375"/>
      <c r="W94" s="305"/>
      <c r="X94" s="375"/>
      <c r="Y94" s="305"/>
      <c r="Z94" s="375"/>
      <c r="AA94" s="305"/>
      <c r="AB94" s="375"/>
      <c r="AC94" s="305"/>
      <c r="AD94" s="377"/>
      <c r="AE94" s="378"/>
      <c r="AF94" s="373"/>
      <c r="AG94" s="377"/>
      <c r="AH94" s="377"/>
      <c r="AI94" s="377"/>
      <c r="AK94" s="373"/>
      <c r="AL94" s="373"/>
      <c r="AM94" s="373"/>
      <c r="AN94" s="373"/>
      <c r="AO94" s="373"/>
      <c r="AP94" s="373"/>
      <c r="AQ94" s="373"/>
      <c r="AR94" s="373"/>
      <c r="AS94" s="373"/>
      <c r="AT94" s="373"/>
      <c r="AU94" s="373"/>
      <c r="AV94" s="373"/>
      <c r="AW94" s="373"/>
      <c r="AX94" s="373"/>
      <c r="AY94" s="373"/>
      <c r="AZ94" s="379"/>
      <c r="BA94" s="414"/>
    </row>
    <row r="95" spans="1:53" ht="18" customHeight="1">
      <c r="A95" s="385"/>
      <c r="B95" s="372"/>
      <c r="C95" s="373"/>
      <c r="D95" s="373"/>
      <c r="E95" s="374"/>
      <c r="F95" s="375"/>
      <c r="G95" s="300"/>
      <c r="H95" s="375"/>
      <c r="I95" s="305"/>
      <c r="J95" s="375"/>
      <c r="K95" s="376"/>
      <c r="L95" s="375"/>
      <c r="M95" s="305"/>
      <c r="N95" s="375"/>
      <c r="O95" s="305"/>
      <c r="P95" s="375"/>
      <c r="Q95" s="324"/>
      <c r="R95" s="375"/>
      <c r="S95" s="305"/>
      <c r="T95" s="375"/>
      <c r="U95" s="305"/>
      <c r="V95" s="375"/>
      <c r="W95" s="305"/>
      <c r="X95" s="375"/>
      <c r="Y95" s="305"/>
      <c r="Z95" s="375"/>
      <c r="AA95" s="305"/>
      <c r="AB95" s="375"/>
      <c r="AC95" s="305"/>
      <c r="AD95" s="377"/>
      <c r="AE95" s="378"/>
      <c r="AF95" s="373"/>
      <c r="AG95" s="377"/>
      <c r="AH95" s="377"/>
      <c r="AI95" s="377"/>
      <c r="AK95" s="373"/>
      <c r="AL95" s="373"/>
      <c r="AM95" s="373"/>
      <c r="AN95" s="373"/>
      <c r="AO95" s="373"/>
      <c r="AP95" s="373"/>
      <c r="AQ95" s="373"/>
      <c r="AR95" s="373"/>
      <c r="AS95" s="373"/>
      <c r="AT95" s="373"/>
      <c r="AU95" s="373"/>
      <c r="AV95" s="373"/>
      <c r="AW95" s="373"/>
      <c r="AX95" s="373"/>
      <c r="AY95" s="373"/>
      <c r="AZ95" s="379"/>
      <c r="BA95" s="414"/>
    </row>
    <row r="96" spans="1:53" ht="18" customHeight="1">
      <c r="A96" s="385"/>
      <c r="B96" s="372"/>
      <c r="C96" s="373"/>
      <c r="D96" s="373"/>
      <c r="E96" s="374"/>
      <c r="F96" s="375"/>
      <c r="G96" s="300"/>
      <c r="H96" s="375"/>
      <c r="I96" s="305"/>
      <c r="J96" s="375"/>
      <c r="K96" s="376"/>
      <c r="L96" s="375"/>
      <c r="M96" s="305"/>
      <c r="N96" s="375"/>
      <c r="O96" s="305"/>
      <c r="P96" s="375"/>
      <c r="Q96" s="324"/>
      <c r="R96" s="375"/>
      <c r="S96" s="305"/>
      <c r="T96" s="375"/>
      <c r="U96" s="305"/>
      <c r="V96" s="375"/>
      <c r="W96" s="305"/>
      <c r="X96" s="375"/>
      <c r="Y96" s="305"/>
      <c r="Z96" s="375"/>
      <c r="AA96" s="305"/>
      <c r="AB96" s="375"/>
      <c r="AC96" s="305"/>
      <c r="AD96" s="377"/>
      <c r="AE96" s="378"/>
      <c r="AF96" s="373"/>
      <c r="AG96" s="377"/>
      <c r="AH96" s="377"/>
      <c r="AI96" s="377"/>
      <c r="AK96" s="373"/>
      <c r="AL96" s="373"/>
      <c r="AM96" s="373"/>
      <c r="AN96" s="373"/>
      <c r="AO96" s="373"/>
      <c r="AP96" s="373"/>
      <c r="AQ96" s="373"/>
      <c r="AR96" s="373"/>
      <c r="AS96" s="373"/>
      <c r="AT96" s="373"/>
      <c r="AU96" s="373"/>
      <c r="AV96" s="373"/>
      <c r="AW96" s="373"/>
      <c r="AX96" s="373"/>
      <c r="AY96" s="373"/>
      <c r="AZ96" s="379"/>
      <c r="BA96" s="414"/>
    </row>
    <row r="97" spans="1:53" ht="18" customHeight="1">
      <c r="A97" s="385"/>
      <c r="B97" s="372"/>
      <c r="C97" s="373"/>
      <c r="D97" s="373"/>
      <c r="E97" s="374"/>
      <c r="F97" s="375"/>
      <c r="G97" s="300"/>
      <c r="H97" s="375"/>
      <c r="I97" s="305"/>
      <c r="J97" s="375"/>
      <c r="K97" s="376"/>
      <c r="L97" s="375"/>
      <c r="M97" s="305"/>
      <c r="N97" s="375"/>
      <c r="O97" s="305"/>
      <c r="P97" s="375"/>
      <c r="Q97" s="324"/>
      <c r="R97" s="375"/>
      <c r="S97" s="305"/>
      <c r="T97" s="375"/>
      <c r="U97" s="305"/>
      <c r="V97" s="375"/>
      <c r="W97" s="305"/>
      <c r="X97" s="375"/>
      <c r="Y97" s="305"/>
      <c r="Z97" s="375"/>
      <c r="AA97" s="305"/>
      <c r="AB97" s="375"/>
      <c r="AC97" s="305"/>
      <c r="AD97" s="377"/>
      <c r="AE97" s="378"/>
      <c r="AF97" s="373"/>
      <c r="AG97" s="377"/>
      <c r="AH97" s="377"/>
      <c r="AI97" s="377"/>
      <c r="AK97" s="373"/>
      <c r="AL97" s="373"/>
      <c r="AM97" s="373"/>
      <c r="AN97" s="373"/>
      <c r="AO97" s="373"/>
      <c r="AP97" s="373"/>
      <c r="AQ97" s="373"/>
      <c r="AR97" s="373"/>
      <c r="AS97" s="373"/>
      <c r="AT97" s="373"/>
      <c r="AU97" s="373"/>
      <c r="AV97" s="373"/>
      <c r="AW97" s="373"/>
      <c r="AX97" s="373"/>
      <c r="AY97" s="373"/>
      <c r="AZ97" s="379"/>
      <c r="BA97" s="414"/>
    </row>
    <row r="98" spans="1:53" ht="18" customHeight="1">
      <c r="A98" s="385"/>
      <c r="B98" s="372"/>
      <c r="C98" s="373"/>
      <c r="D98" s="373"/>
      <c r="E98" s="374"/>
      <c r="F98" s="375"/>
      <c r="G98" s="300"/>
      <c r="H98" s="375"/>
      <c r="I98" s="305"/>
      <c r="J98" s="375"/>
      <c r="K98" s="376"/>
      <c r="L98" s="375"/>
      <c r="M98" s="305"/>
      <c r="N98" s="375"/>
      <c r="O98" s="305"/>
      <c r="P98" s="375"/>
      <c r="Q98" s="324"/>
      <c r="R98" s="375"/>
      <c r="S98" s="305"/>
      <c r="T98" s="375"/>
      <c r="U98" s="305"/>
      <c r="V98" s="375"/>
      <c r="W98" s="305"/>
      <c r="X98" s="375"/>
      <c r="Y98" s="305"/>
      <c r="Z98" s="375"/>
      <c r="AA98" s="305"/>
      <c r="AB98" s="375"/>
      <c r="AC98" s="305"/>
      <c r="AD98" s="377"/>
      <c r="AE98" s="378"/>
      <c r="AF98" s="373"/>
      <c r="AG98" s="377"/>
      <c r="AH98" s="377"/>
      <c r="AI98" s="377"/>
      <c r="AK98" s="373"/>
      <c r="AL98" s="373"/>
      <c r="AM98" s="373"/>
      <c r="AN98" s="373"/>
      <c r="AO98" s="373"/>
      <c r="AP98" s="373"/>
      <c r="AQ98" s="373"/>
      <c r="AR98" s="373"/>
      <c r="AS98" s="373"/>
      <c r="AT98" s="373"/>
      <c r="AU98" s="373"/>
      <c r="AV98" s="373"/>
      <c r="AW98" s="373"/>
      <c r="AX98" s="373"/>
      <c r="AY98" s="373"/>
      <c r="AZ98" s="379"/>
      <c r="BA98" s="414"/>
    </row>
    <row r="99" spans="1:53" ht="18" customHeight="1">
      <c r="A99" s="385"/>
      <c r="B99" s="372"/>
      <c r="C99" s="373"/>
      <c r="D99" s="373"/>
      <c r="E99" s="374"/>
      <c r="F99" s="375"/>
      <c r="G99" s="300"/>
      <c r="H99" s="375"/>
      <c r="I99" s="305"/>
      <c r="J99" s="375"/>
      <c r="K99" s="376"/>
      <c r="L99" s="375"/>
      <c r="M99" s="305"/>
      <c r="N99" s="375"/>
      <c r="O99" s="305"/>
      <c r="P99" s="375"/>
      <c r="Q99" s="324"/>
      <c r="R99" s="375"/>
      <c r="S99" s="305"/>
      <c r="T99" s="375"/>
      <c r="U99" s="305"/>
      <c r="V99" s="375"/>
      <c r="W99" s="305"/>
      <c r="X99" s="375"/>
      <c r="Y99" s="305"/>
      <c r="Z99" s="375"/>
      <c r="AA99" s="305"/>
      <c r="AB99" s="375"/>
      <c r="AC99" s="305"/>
      <c r="AD99" s="377"/>
      <c r="AE99" s="378"/>
      <c r="AF99" s="373"/>
      <c r="AG99" s="377"/>
      <c r="AH99" s="377"/>
      <c r="AI99" s="377"/>
      <c r="AK99" s="373"/>
      <c r="AL99" s="373"/>
      <c r="AM99" s="373"/>
      <c r="AN99" s="373"/>
      <c r="AO99" s="373"/>
      <c r="AP99" s="373"/>
      <c r="AQ99" s="373"/>
      <c r="AR99" s="373"/>
      <c r="AS99" s="373"/>
      <c r="AT99" s="373"/>
      <c r="AU99" s="373"/>
      <c r="AV99" s="373"/>
      <c r="AW99" s="373"/>
      <c r="AX99" s="373"/>
      <c r="AY99" s="373"/>
      <c r="AZ99" s="379"/>
      <c r="BA99" s="414"/>
    </row>
    <row r="100" spans="1:53" ht="18" customHeight="1">
      <c r="A100" s="385"/>
      <c r="B100" s="372"/>
      <c r="C100" s="373"/>
      <c r="D100" s="373"/>
      <c r="E100" s="374"/>
      <c r="F100" s="375"/>
      <c r="G100" s="300"/>
      <c r="H100" s="375"/>
      <c r="I100" s="305"/>
      <c r="J100" s="375"/>
      <c r="K100" s="376"/>
      <c r="L100" s="375"/>
      <c r="M100" s="305"/>
      <c r="N100" s="375"/>
      <c r="O100" s="305"/>
      <c r="P100" s="375"/>
      <c r="Q100" s="324"/>
      <c r="R100" s="375"/>
      <c r="S100" s="305"/>
      <c r="T100" s="375"/>
      <c r="U100" s="305"/>
      <c r="V100" s="375"/>
      <c r="W100" s="305"/>
      <c r="X100" s="375"/>
      <c r="Y100" s="305"/>
      <c r="Z100" s="375"/>
      <c r="AA100" s="305"/>
      <c r="AB100" s="375"/>
      <c r="AC100" s="305"/>
      <c r="AD100" s="377"/>
      <c r="AE100" s="378"/>
      <c r="AF100" s="373"/>
      <c r="AG100" s="377"/>
      <c r="AH100" s="377"/>
      <c r="AI100" s="377"/>
      <c r="AK100" s="373"/>
      <c r="AL100" s="373"/>
      <c r="AM100" s="373"/>
      <c r="AN100" s="373"/>
      <c r="AO100" s="373"/>
      <c r="AP100" s="373"/>
      <c r="AQ100" s="373"/>
      <c r="AR100" s="373"/>
      <c r="AS100" s="373"/>
      <c r="AT100" s="373"/>
      <c r="AU100" s="373"/>
      <c r="AV100" s="373"/>
      <c r="AW100" s="373"/>
      <c r="AX100" s="373"/>
      <c r="AY100" s="373"/>
      <c r="AZ100" s="379"/>
      <c r="BA100" s="414"/>
    </row>
    <row r="101" spans="1:53" ht="18" customHeight="1">
      <c r="A101" s="385"/>
      <c r="B101" s="372"/>
      <c r="C101" s="373"/>
      <c r="D101" s="373"/>
      <c r="E101" s="374"/>
      <c r="F101" s="375"/>
      <c r="G101" s="300"/>
      <c r="H101" s="375"/>
      <c r="I101" s="305"/>
      <c r="J101" s="375"/>
      <c r="K101" s="376"/>
      <c r="L101" s="375"/>
      <c r="M101" s="305"/>
      <c r="N101" s="375"/>
      <c r="O101" s="305"/>
      <c r="P101" s="375"/>
      <c r="Q101" s="324"/>
      <c r="R101" s="375"/>
      <c r="S101" s="305"/>
      <c r="T101" s="375"/>
      <c r="U101" s="305"/>
      <c r="V101" s="375"/>
      <c r="W101" s="305"/>
      <c r="X101" s="375"/>
      <c r="Y101" s="305"/>
      <c r="Z101" s="375"/>
      <c r="AA101" s="305"/>
      <c r="AB101" s="375"/>
      <c r="AC101" s="305"/>
      <c r="AD101" s="377"/>
      <c r="AE101" s="378"/>
      <c r="AF101" s="373"/>
      <c r="AG101" s="377"/>
      <c r="AH101" s="377"/>
      <c r="AI101" s="377"/>
      <c r="AK101" s="373"/>
      <c r="AL101" s="373"/>
      <c r="AM101" s="373"/>
      <c r="AN101" s="373"/>
      <c r="AO101" s="373"/>
      <c r="AP101" s="373"/>
      <c r="AQ101" s="373"/>
      <c r="AR101" s="373"/>
      <c r="AS101" s="373"/>
      <c r="AT101" s="373"/>
      <c r="AU101" s="373"/>
      <c r="AV101" s="373"/>
      <c r="AW101" s="373"/>
      <c r="AX101" s="373"/>
      <c r="AY101" s="373"/>
      <c r="AZ101" s="379"/>
      <c r="BA101" s="414"/>
    </row>
    <row r="102" spans="1:53" ht="18" customHeight="1">
      <c r="A102" s="385"/>
      <c r="B102" s="372"/>
      <c r="C102" s="373"/>
      <c r="D102" s="373"/>
      <c r="E102" s="374"/>
      <c r="F102" s="375"/>
      <c r="G102" s="300"/>
      <c r="H102" s="375"/>
      <c r="I102" s="305"/>
      <c r="J102" s="375"/>
      <c r="K102" s="376"/>
      <c r="L102" s="375"/>
      <c r="M102" s="305"/>
      <c r="N102" s="375"/>
      <c r="O102" s="305"/>
      <c r="P102" s="375"/>
      <c r="Q102" s="324"/>
      <c r="R102" s="375"/>
      <c r="S102" s="305"/>
      <c r="T102" s="375"/>
      <c r="U102" s="305"/>
      <c r="V102" s="375"/>
      <c r="W102" s="305"/>
      <c r="X102" s="375"/>
      <c r="Y102" s="305"/>
      <c r="Z102" s="375"/>
      <c r="AA102" s="305"/>
      <c r="AB102" s="375"/>
      <c r="AC102" s="305"/>
      <c r="AD102" s="377"/>
      <c r="AE102" s="378"/>
      <c r="AF102" s="373"/>
      <c r="AG102" s="377"/>
      <c r="AH102" s="377"/>
      <c r="AI102" s="377"/>
      <c r="AK102" s="373"/>
      <c r="AL102" s="373"/>
      <c r="AM102" s="373"/>
      <c r="AN102" s="373"/>
      <c r="AO102" s="373"/>
      <c r="AP102" s="373"/>
      <c r="AQ102" s="373"/>
      <c r="AR102" s="373"/>
      <c r="AS102" s="373"/>
      <c r="AT102" s="373"/>
      <c r="AU102" s="373"/>
      <c r="AV102" s="373"/>
      <c r="AW102" s="373"/>
      <c r="AX102" s="373"/>
      <c r="AY102" s="373"/>
      <c r="AZ102" s="379"/>
      <c r="BA102" s="414"/>
    </row>
    <row r="103" spans="1:53" ht="18" customHeight="1">
      <c r="A103" s="385"/>
      <c r="B103" s="372"/>
      <c r="C103" s="373"/>
      <c r="D103" s="373"/>
      <c r="E103" s="374"/>
      <c r="F103" s="375"/>
      <c r="G103" s="300"/>
      <c r="H103" s="375"/>
      <c r="I103" s="305"/>
      <c r="J103" s="375"/>
      <c r="K103" s="376"/>
      <c r="L103" s="375"/>
      <c r="M103" s="305"/>
      <c r="N103" s="375"/>
      <c r="O103" s="305"/>
      <c r="P103" s="375"/>
      <c r="Q103" s="324"/>
      <c r="R103" s="375"/>
      <c r="S103" s="305"/>
      <c r="T103" s="375"/>
      <c r="U103" s="305"/>
      <c r="V103" s="375"/>
      <c r="W103" s="305"/>
      <c r="X103" s="375"/>
      <c r="Y103" s="305"/>
      <c r="Z103" s="375"/>
      <c r="AA103" s="305"/>
      <c r="AB103" s="375"/>
      <c r="AC103" s="305"/>
      <c r="AD103" s="377"/>
      <c r="AE103" s="378"/>
      <c r="AF103" s="373"/>
      <c r="AG103" s="377"/>
      <c r="AH103" s="377"/>
      <c r="AI103" s="377"/>
      <c r="AK103" s="373"/>
      <c r="AL103" s="373"/>
      <c r="AM103" s="373"/>
      <c r="AN103" s="373"/>
      <c r="AO103" s="373"/>
      <c r="AP103" s="373"/>
      <c r="AQ103" s="373"/>
      <c r="AR103" s="373"/>
      <c r="AS103" s="373"/>
      <c r="AT103" s="373"/>
      <c r="AU103" s="373"/>
      <c r="AV103" s="373"/>
      <c r="AW103" s="373"/>
      <c r="AX103" s="373"/>
      <c r="AY103" s="373"/>
      <c r="AZ103" s="379"/>
      <c r="BA103" s="414"/>
    </row>
    <row r="104" spans="1:53" ht="18" customHeight="1">
      <c r="A104" s="385"/>
      <c r="B104" s="372"/>
      <c r="C104" s="373"/>
      <c r="D104" s="373"/>
      <c r="E104" s="374"/>
      <c r="F104" s="375"/>
      <c r="G104" s="300"/>
      <c r="H104" s="375"/>
      <c r="I104" s="305"/>
      <c r="J104" s="375"/>
      <c r="K104" s="376"/>
      <c r="L104" s="375"/>
      <c r="M104" s="305"/>
      <c r="N104" s="375"/>
      <c r="O104" s="305"/>
      <c r="P104" s="375"/>
      <c r="Q104" s="324"/>
      <c r="R104" s="375"/>
      <c r="S104" s="305"/>
      <c r="T104" s="375"/>
      <c r="U104" s="305"/>
      <c r="V104" s="375"/>
      <c r="W104" s="305"/>
      <c r="X104" s="375"/>
      <c r="Y104" s="305"/>
      <c r="Z104" s="375"/>
      <c r="AA104" s="305"/>
      <c r="AB104" s="375"/>
      <c r="AC104" s="305"/>
      <c r="AD104" s="377"/>
      <c r="AE104" s="378"/>
      <c r="AF104" s="373"/>
      <c r="AG104" s="377"/>
      <c r="AH104" s="377"/>
      <c r="AI104" s="377"/>
      <c r="AK104" s="373"/>
      <c r="AL104" s="373"/>
      <c r="AM104" s="373"/>
      <c r="AN104" s="373"/>
      <c r="AO104" s="373"/>
      <c r="AP104" s="373"/>
      <c r="AQ104" s="373"/>
      <c r="AR104" s="373"/>
      <c r="AS104" s="373"/>
      <c r="AT104" s="373"/>
      <c r="AU104" s="373"/>
      <c r="AV104" s="373"/>
      <c r="AW104" s="373"/>
      <c r="AX104" s="373"/>
      <c r="AY104" s="373"/>
      <c r="AZ104" s="379"/>
      <c r="BA104" s="414"/>
    </row>
    <row r="105" spans="1:53" ht="18" customHeight="1">
      <c r="A105" s="385"/>
      <c r="B105" s="372"/>
      <c r="C105" s="373"/>
      <c r="D105" s="373"/>
      <c r="E105" s="374"/>
      <c r="F105" s="375"/>
      <c r="G105" s="300"/>
      <c r="H105" s="375"/>
      <c r="I105" s="305"/>
      <c r="J105" s="375"/>
      <c r="K105" s="376"/>
      <c r="L105" s="375"/>
      <c r="M105" s="305"/>
      <c r="N105" s="375"/>
      <c r="O105" s="305"/>
      <c r="P105" s="375"/>
      <c r="Q105" s="324"/>
      <c r="R105" s="375"/>
      <c r="S105" s="305"/>
      <c r="T105" s="375"/>
      <c r="U105" s="305"/>
      <c r="V105" s="375"/>
      <c r="W105" s="305"/>
      <c r="X105" s="375"/>
      <c r="Y105" s="305"/>
      <c r="Z105" s="375"/>
      <c r="AA105" s="305"/>
      <c r="AB105" s="375"/>
      <c r="AC105" s="305"/>
      <c r="AD105" s="377"/>
      <c r="AE105" s="378"/>
      <c r="AF105" s="373"/>
      <c r="AG105" s="377"/>
      <c r="AH105" s="377"/>
      <c r="AI105" s="377"/>
      <c r="AK105" s="373"/>
      <c r="AL105" s="373"/>
      <c r="AM105" s="373"/>
      <c r="AN105" s="373"/>
      <c r="AO105" s="373"/>
      <c r="AP105" s="373"/>
      <c r="AQ105" s="373"/>
      <c r="AR105" s="373"/>
      <c r="AS105" s="373"/>
      <c r="AT105" s="373"/>
      <c r="AU105" s="373"/>
      <c r="AV105" s="373"/>
      <c r="AW105" s="373"/>
      <c r="AX105" s="373"/>
      <c r="AY105" s="373"/>
      <c r="AZ105" s="379"/>
      <c r="BA105" s="414"/>
    </row>
    <row r="106" spans="1:53" ht="18" customHeight="1">
      <c r="A106" s="385"/>
      <c r="B106" s="372"/>
      <c r="C106" s="373"/>
      <c r="D106" s="373"/>
      <c r="E106" s="374"/>
      <c r="F106" s="375"/>
      <c r="G106" s="300"/>
      <c r="H106" s="375"/>
      <c r="I106" s="305"/>
      <c r="J106" s="375"/>
      <c r="K106" s="376"/>
      <c r="L106" s="375"/>
      <c r="M106" s="305"/>
      <c r="N106" s="375"/>
      <c r="O106" s="305"/>
      <c r="P106" s="375"/>
      <c r="Q106" s="324"/>
      <c r="R106" s="375"/>
      <c r="S106" s="305"/>
      <c r="T106" s="375"/>
      <c r="U106" s="305"/>
      <c r="V106" s="375"/>
      <c r="W106" s="305"/>
      <c r="X106" s="375"/>
      <c r="Y106" s="305"/>
      <c r="Z106" s="375"/>
      <c r="AA106" s="305"/>
      <c r="AB106" s="375"/>
      <c r="AC106" s="305"/>
      <c r="AD106" s="377"/>
      <c r="AE106" s="378"/>
      <c r="AF106" s="373"/>
      <c r="AG106" s="377"/>
      <c r="AH106" s="377"/>
      <c r="AI106" s="377"/>
      <c r="AK106" s="373"/>
      <c r="AL106" s="373"/>
      <c r="AM106" s="373"/>
      <c r="AN106" s="373"/>
      <c r="AO106" s="373"/>
      <c r="AP106" s="373"/>
      <c r="AQ106" s="373"/>
      <c r="AR106" s="373"/>
      <c r="AS106" s="373"/>
      <c r="AT106" s="373"/>
      <c r="AU106" s="373"/>
      <c r="AV106" s="373"/>
      <c r="AW106" s="373"/>
      <c r="AX106" s="373"/>
      <c r="AY106" s="373"/>
      <c r="AZ106" s="379"/>
      <c r="BA106" s="414"/>
    </row>
    <row r="107" spans="1:53" ht="18" customHeight="1">
      <c r="A107" s="385"/>
      <c r="B107" s="372"/>
      <c r="C107" s="373"/>
      <c r="D107" s="373"/>
      <c r="E107" s="374"/>
      <c r="F107" s="375"/>
      <c r="G107" s="300"/>
      <c r="H107" s="375"/>
      <c r="I107" s="305"/>
      <c r="J107" s="375"/>
      <c r="K107" s="376"/>
      <c r="L107" s="375"/>
      <c r="M107" s="305"/>
      <c r="N107" s="375"/>
      <c r="O107" s="305"/>
      <c r="P107" s="375"/>
      <c r="Q107" s="324"/>
      <c r="R107" s="375"/>
      <c r="S107" s="305"/>
      <c r="T107" s="375"/>
      <c r="U107" s="305"/>
      <c r="V107" s="375"/>
      <c r="W107" s="305"/>
      <c r="X107" s="375"/>
      <c r="Y107" s="305"/>
      <c r="Z107" s="375"/>
      <c r="AA107" s="305"/>
      <c r="AB107" s="375"/>
      <c r="AC107" s="305"/>
      <c r="AD107" s="377"/>
      <c r="AE107" s="378"/>
      <c r="AF107" s="373"/>
      <c r="AG107" s="377"/>
      <c r="AH107" s="377"/>
      <c r="AI107" s="377"/>
      <c r="AK107" s="373"/>
      <c r="AL107" s="373"/>
      <c r="AM107" s="373"/>
      <c r="AN107" s="373"/>
      <c r="AO107" s="373"/>
      <c r="AP107" s="373"/>
      <c r="AQ107" s="373"/>
      <c r="AR107" s="373"/>
      <c r="AS107" s="373"/>
      <c r="AT107" s="373"/>
      <c r="AU107" s="373"/>
      <c r="AV107" s="373"/>
      <c r="AW107" s="373"/>
      <c r="AX107" s="373"/>
      <c r="AY107" s="373"/>
      <c r="AZ107" s="379"/>
      <c r="BA107" s="414"/>
    </row>
    <row r="108" spans="1:53" ht="18" customHeight="1">
      <c r="A108" s="385"/>
      <c r="B108" s="372"/>
      <c r="C108" s="373"/>
      <c r="D108" s="373"/>
      <c r="E108" s="374"/>
      <c r="F108" s="375"/>
      <c r="G108" s="300"/>
      <c r="H108" s="375"/>
      <c r="I108" s="305"/>
      <c r="J108" s="375"/>
      <c r="K108" s="376"/>
      <c r="L108" s="375"/>
      <c r="M108" s="305"/>
      <c r="N108" s="375"/>
      <c r="O108" s="305"/>
      <c r="P108" s="375"/>
      <c r="Q108" s="324"/>
      <c r="R108" s="375"/>
      <c r="S108" s="305"/>
      <c r="T108" s="375"/>
      <c r="U108" s="305"/>
      <c r="V108" s="375"/>
      <c r="W108" s="305"/>
      <c r="X108" s="375"/>
      <c r="Y108" s="305"/>
      <c r="Z108" s="375"/>
      <c r="AA108" s="305"/>
      <c r="AB108" s="375"/>
      <c r="AC108" s="305"/>
      <c r="AD108" s="377"/>
      <c r="AE108" s="378"/>
      <c r="AF108" s="373"/>
      <c r="AG108" s="377"/>
      <c r="AH108" s="377"/>
      <c r="AI108" s="377"/>
      <c r="AK108" s="373"/>
      <c r="AL108" s="373"/>
      <c r="AM108" s="373"/>
      <c r="AN108" s="373"/>
      <c r="AO108" s="373"/>
      <c r="AP108" s="373"/>
      <c r="AQ108" s="373"/>
      <c r="AR108" s="373"/>
      <c r="AS108" s="373"/>
      <c r="AT108" s="373"/>
      <c r="AU108" s="373"/>
      <c r="AV108" s="373"/>
      <c r="AW108" s="373"/>
      <c r="AX108" s="373"/>
      <c r="AY108" s="373"/>
      <c r="AZ108" s="379"/>
      <c r="BA108" s="414"/>
    </row>
    <row r="109" spans="1:53" ht="18" customHeight="1">
      <c r="A109" s="385"/>
      <c r="B109" s="372"/>
      <c r="C109" s="373"/>
      <c r="D109" s="373"/>
      <c r="E109" s="374"/>
      <c r="F109" s="375"/>
      <c r="G109" s="300"/>
      <c r="H109" s="375"/>
      <c r="I109" s="305"/>
      <c r="J109" s="375"/>
      <c r="K109" s="376"/>
      <c r="L109" s="375"/>
      <c r="M109" s="305"/>
      <c r="N109" s="375"/>
      <c r="O109" s="305"/>
      <c r="P109" s="375"/>
      <c r="Q109" s="324"/>
      <c r="R109" s="375"/>
      <c r="S109" s="305"/>
      <c r="T109" s="375"/>
      <c r="U109" s="305"/>
      <c r="V109" s="375"/>
      <c r="W109" s="305"/>
      <c r="X109" s="375"/>
      <c r="Y109" s="305"/>
      <c r="Z109" s="375"/>
      <c r="AA109" s="305"/>
      <c r="AB109" s="375"/>
      <c r="AC109" s="305"/>
      <c r="AD109" s="377"/>
      <c r="AE109" s="378"/>
      <c r="AF109" s="373"/>
      <c r="AG109" s="377"/>
      <c r="AH109" s="377"/>
      <c r="AI109" s="377"/>
      <c r="AK109" s="373"/>
      <c r="AL109" s="373"/>
      <c r="AM109" s="373"/>
      <c r="AN109" s="373"/>
      <c r="AO109" s="373"/>
      <c r="AP109" s="373"/>
      <c r="AQ109" s="373"/>
      <c r="AR109" s="373"/>
      <c r="AS109" s="373"/>
      <c r="AT109" s="373"/>
      <c r="AU109" s="373"/>
      <c r="AV109" s="373"/>
      <c r="AW109" s="373"/>
      <c r="AX109" s="373"/>
      <c r="AY109" s="373"/>
      <c r="AZ109" s="379"/>
      <c r="BA109" s="414"/>
    </row>
    <row r="110" spans="1:53" ht="18" customHeight="1">
      <c r="A110" s="385"/>
      <c r="B110" s="372"/>
      <c r="C110" s="373"/>
      <c r="D110" s="373"/>
      <c r="E110" s="374"/>
      <c r="F110" s="375"/>
      <c r="G110" s="300"/>
      <c r="H110" s="375"/>
      <c r="I110" s="305"/>
      <c r="J110" s="375"/>
      <c r="K110" s="376"/>
      <c r="L110" s="375"/>
      <c r="M110" s="305"/>
      <c r="N110" s="375"/>
      <c r="O110" s="305"/>
      <c r="P110" s="375"/>
      <c r="Q110" s="324"/>
      <c r="R110" s="375"/>
      <c r="S110" s="305"/>
      <c r="T110" s="375"/>
      <c r="U110" s="305"/>
      <c r="V110" s="375"/>
      <c r="W110" s="305"/>
      <c r="X110" s="375"/>
      <c r="Y110" s="305"/>
      <c r="Z110" s="375"/>
      <c r="AA110" s="305"/>
      <c r="AB110" s="375"/>
      <c r="AC110" s="305"/>
      <c r="AD110" s="377"/>
      <c r="AE110" s="378"/>
      <c r="AF110" s="373"/>
      <c r="AG110" s="377"/>
      <c r="AH110" s="377"/>
      <c r="AI110" s="377"/>
      <c r="AK110" s="373"/>
      <c r="AL110" s="373"/>
      <c r="AM110" s="373"/>
      <c r="AN110" s="373"/>
      <c r="AO110" s="373"/>
      <c r="AP110" s="373"/>
      <c r="AQ110" s="373"/>
      <c r="AR110" s="373"/>
      <c r="AS110" s="373"/>
      <c r="AT110" s="373"/>
      <c r="AU110" s="373"/>
      <c r="AV110" s="373"/>
      <c r="AW110" s="373"/>
      <c r="AX110" s="373"/>
      <c r="AY110" s="373"/>
      <c r="AZ110" s="379"/>
      <c r="BA110" s="414"/>
    </row>
    <row r="111" spans="1:53" ht="18" customHeight="1">
      <c r="A111" s="385"/>
      <c r="B111" s="372"/>
      <c r="C111" s="373"/>
      <c r="D111" s="373"/>
      <c r="E111" s="374"/>
      <c r="F111" s="375"/>
      <c r="G111" s="300"/>
      <c r="H111" s="375"/>
      <c r="I111" s="305"/>
      <c r="J111" s="375"/>
      <c r="K111" s="376"/>
      <c r="L111" s="375"/>
      <c r="M111" s="305"/>
      <c r="N111" s="375"/>
      <c r="O111" s="305"/>
      <c r="P111" s="375"/>
      <c r="Q111" s="324"/>
      <c r="R111" s="375"/>
      <c r="S111" s="305"/>
      <c r="T111" s="375"/>
      <c r="U111" s="305"/>
      <c r="V111" s="375"/>
      <c r="W111" s="305"/>
      <c r="X111" s="375"/>
      <c r="Y111" s="305"/>
      <c r="Z111" s="375"/>
      <c r="AA111" s="305"/>
      <c r="AB111" s="375"/>
      <c r="AC111" s="305"/>
      <c r="AD111" s="377"/>
      <c r="AE111" s="378"/>
      <c r="AF111" s="373"/>
      <c r="AG111" s="377"/>
      <c r="AH111" s="377"/>
      <c r="AI111" s="377"/>
      <c r="AK111" s="373"/>
      <c r="AL111" s="373"/>
      <c r="AM111" s="373"/>
      <c r="AN111" s="373"/>
      <c r="AO111" s="373"/>
      <c r="AP111" s="373"/>
      <c r="AQ111" s="373"/>
      <c r="AR111" s="373"/>
      <c r="AS111" s="373"/>
      <c r="AT111" s="373"/>
      <c r="AU111" s="373"/>
      <c r="AV111" s="373"/>
      <c r="AW111" s="373"/>
      <c r="AX111" s="373"/>
      <c r="AY111" s="373"/>
      <c r="AZ111" s="379"/>
      <c r="BA111" s="414"/>
    </row>
    <row r="112" spans="1:53" ht="18" customHeight="1">
      <c r="A112" s="385"/>
      <c r="B112" s="372"/>
      <c r="C112" s="373"/>
      <c r="D112" s="373"/>
      <c r="E112" s="374"/>
      <c r="F112" s="375"/>
      <c r="G112" s="300"/>
      <c r="H112" s="375"/>
      <c r="I112" s="305"/>
      <c r="J112" s="375"/>
      <c r="K112" s="376"/>
      <c r="L112" s="375"/>
      <c r="M112" s="305"/>
      <c r="N112" s="375"/>
      <c r="O112" s="305"/>
      <c r="P112" s="375"/>
      <c r="Q112" s="324"/>
      <c r="R112" s="375"/>
      <c r="S112" s="305"/>
      <c r="T112" s="375"/>
      <c r="U112" s="305"/>
      <c r="V112" s="375"/>
      <c r="W112" s="305"/>
      <c r="X112" s="375"/>
      <c r="Y112" s="305"/>
      <c r="Z112" s="375"/>
      <c r="AA112" s="305"/>
      <c r="AB112" s="375"/>
      <c r="AC112" s="305"/>
      <c r="AD112" s="377"/>
      <c r="AE112" s="378"/>
      <c r="AF112" s="373"/>
      <c r="AG112" s="377"/>
      <c r="AH112" s="377"/>
      <c r="AI112" s="377"/>
      <c r="AK112" s="373"/>
      <c r="AL112" s="373"/>
      <c r="AM112" s="373"/>
      <c r="AN112" s="373"/>
      <c r="AO112" s="373"/>
      <c r="AP112" s="373"/>
      <c r="AQ112" s="373"/>
      <c r="AR112" s="373"/>
      <c r="AS112" s="373"/>
      <c r="AT112" s="373"/>
      <c r="AU112" s="373"/>
      <c r="AV112" s="373"/>
      <c r="AW112" s="373"/>
      <c r="AX112" s="373"/>
      <c r="AY112" s="373"/>
      <c r="AZ112" s="379"/>
      <c r="BA112" s="414"/>
    </row>
    <row r="113" spans="1:53" ht="18" customHeight="1">
      <c r="A113" s="385"/>
      <c r="B113" s="372"/>
      <c r="C113" s="373"/>
      <c r="D113" s="373"/>
      <c r="E113" s="374"/>
      <c r="F113" s="375"/>
      <c r="G113" s="300"/>
      <c r="H113" s="375"/>
      <c r="I113" s="305"/>
      <c r="J113" s="375"/>
      <c r="K113" s="376"/>
      <c r="L113" s="375"/>
      <c r="M113" s="305"/>
      <c r="N113" s="375"/>
      <c r="O113" s="305"/>
      <c r="P113" s="375"/>
      <c r="Q113" s="324"/>
      <c r="R113" s="375"/>
      <c r="S113" s="305"/>
      <c r="T113" s="375"/>
      <c r="U113" s="305"/>
      <c r="V113" s="375"/>
      <c r="W113" s="305"/>
      <c r="X113" s="375"/>
      <c r="Y113" s="305"/>
      <c r="Z113" s="375"/>
      <c r="AA113" s="305"/>
      <c r="AB113" s="375"/>
      <c r="AC113" s="305"/>
      <c r="AD113" s="377"/>
      <c r="AE113" s="378"/>
      <c r="AF113" s="373"/>
      <c r="AG113" s="377"/>
      <c r="AH113" s="377"/>
      <c r="AI113" s="377"/>
      <c r="AK113" s="373"/>
      <c r="AL113" s="373"/>
      <c r="AM113" s="373"/>
      <c r="AN113" s="373"/>
      <c r="AO113" s="373"/>
      <c r="AP113" s="373"/>
      <c r="AQ113" s="373"/>
      <c r="AR113" s="373"/>
      <c r="AS113" s="373"/>
      <c r="AT113" s="373"/>
      <c r="AU113" s="373"/>
      <c r="AV113" s="373"/>
      <c r="AW113" s="373"/>
      <c r="AX113" s="373"/>
      <c r="AY113" s="373"/>
      <c r="AZ113" s="379"/>
      <c r="BA113" s="414"/>
    </row>
    <row r="114" spans="1:53" ht="18" customHeight="1">
      <c r="A114" s="385"/>
      <c r="B114" s="372"/>
      <c r="C114" s="373"/>
      <c r="D114" s="373"/>
      <c r="E114" s="374"/>
      <c r="F114" s="375"/>
      <c r="G114" s="300"/>
      <c r="H114" s="375"/>
      <c r="I114" s="305"/>
      <c r="J114" s="375"/>
      <c r="K114" s="376"/>
      <c r="L114" s="375"/>
      <c r="M114" s="305"/>
      <c r="N114" s="375"/>
      <c r="O114" s="305"/>
      <c r="P114" s="375"/>
      <c r="Q114" s="324"/>
      <c r="R114" s="375"/>
      <c r="S114" s="305"/>
      <c r="T114" s="375"/>
      <c r="U114" s="305"/>
      <c r="V114" s="375"/>
      <c r="W114" s="305"/>
      <c r="X114" s="375"/>
      <c r="Y114" s="305"/>
      <c r="Z114" s="375"/>
      <c r="AA114" s="305"/>
      <c r="AB114" s="375"/>
      <c r="AC114" s="305"/>
      <c r="AD114" s="377"/>
      <c r="AE114" s="378"/>
      <c r="AF114" s="373"/>
      <c r="AG114" s="377"/>
      <c r="AH114" s="377"/>
      <c r="AI114" s="377"/>
      <c r="AK114" s="373"/>
      <c r="AL114" s="373"/>
      <c r="AM114" s="373"/>
      <c r="AN114" s="373"/>
      <c r="AO114" s="373"/>
      <c r="AP114" s="373"/>
      <c r="AQ114" s="373"/>
      <c r="AR114" s="373"/>
      <c r="AS114" s="373"/>
      <c r="AT114" s="373"/>
      <c r="AU114" s="373"/>
      <c r="AV114" s="373"/>
      <c r="AW114" s="373"/>
      <c r="AX114" s="373"/>
      <c r="AY114" s="373"/>
      <c r="AZ114" s="379"/>
      <c r="BA114" s="414"/>
    </row>
    <row r="115" spans="1:53" ht="18" customHeight="1">
      <c r="A115" s="385"/>
      <c r="B115" s="372"/>
      <c r="C115" s="373"/>
      <c r="D115" s="373"/>
      <c r="E115" s="374"/>
      <c r="F115" s="375"/>
      <c r="G115" s="300"/>
      <c r="H115" s="375"/>
      <c r="I115" s="305"/>
      <c r="J115" s="375"/>
      <c r="K115" s="376"/>
      <c r="L115" s="375"/>
      <c r="M115" s="305"/>
      <c r="N115" s="375"/>
      <c r="O115" s="305"/>
      <c r="P115" s="375"/>
      <c r="Q115" s="324"/>
      <c r="R115" s="375"/>
      <c r="S115" s="305"/>
      <c r="T115" s="375"/>
      <c r="U115" s="305"/>
      <c r="V115" s="375"/>
      <c r="W115" s="305"/>
      <c r="X115" s="375"/>
      <c r="Y115" s="305"/>
      <c r="Z115" s="375"/>
      <c r="AA115" s="305"/>
      <c r="AB115" s="375"/>
      <c r="AC115" s="305"/>
      <c r="AD115" s="377"/>
      <c r="AE115" s="378"/>
      <c r="AF115" s="373"/>
      <c r="AG115" s="377"/>
      <c r="AH115" s="377"/>
      <c r="AI115" s="377"/>
      <c r="AK115" s="373"/>
      <c r="AL115" s="373"/>
      <c r="AM115" s="373"/>
      <c r="AN115" s="373"/>
      <c r="AO115" s="373"/>
      <c r="AP115" s="373"/>
      <c r="AQ115" s="373"/>
      <c r="AR115" s="373"/>
      <c r="AS115" s="373"/>
      <c r="AT115" s="373"/>
      <c r="AU115" s="373"/>
      <c r="AV115" s="373"/>
      <c r="AW115" s="373"/>
      <c r="AX115" s="373"/>
      <c r="AY115" s="373"/>
      <c r="AZ115" s="379"/>
      <c r="BA115" s="414"/>
    </row>
    <row r="116" spans="1:53" ht="18" customHeight="1">
      <c r="A116" s="385"/>
      <c r="B116" s="372"/>
      <c r="C116" s="373"/>
      <c r="D116" s="373"/>
      <c r="E116" s="374"/>
      <c r="F116" s="375"/>
      <c r="G116" s="300"/>
      <c r="H116" s="375"/>
      <c r="I116" s="305"/>
      <c r="J116" s="375"/>
      <c r="K116" s="376"/>
      <c r="L116" s="375"/>
      <c r="M116" s="305"/>
      <c r="N116" s="375"/>
      <c r="O116" s="305"/>
      <c r="P116" s="375"/>
      <c r="Q116" s="324"/>
      <c r="R116" s="375"/>
      <c r="S116" s="305"/>
      <c r="T116" s="375"/>
      <c r="U116" s="305"/>
      <c r="V116" s="375"/>
      <c r="W116" s="305"/>
      <c r="X116" s="375"/>
      <c r="Y116" s="305"/>
      <c r="Z116" s="375"/>
      <c r="AA116" s="305"/>
      <c r="AB116" s="375"/>
      <c r="AC116" s="305"/>
      <c r="AD116" s="377"/>
      <c r="AE116" s="378"/>
      <c r="AF116" s="373"/>
      <c r="AG116" s="377"/>
      <c r="AH116" s="377"/>
      <c r="AI116" s="377"/>
      <c r="AK116" s="373"/>
      <c r="AL116" s="373"/>
      <c r="AM116" s="373"/>
      <c r="AN116" s="373"/>
      <c r="AO116" s="373"/>
      <c r="AP116" s="373"/>
      <c r="AQ116" s="373"/>
      <c r="AR116" s="373"/>
      <c r="AS116" s="373"/>
      <c r="AT116" s="373"/>
      <c r="AU116" s="373"/>
      <c r="AV116" s="373"/>
      <c r="AW116" s="373"/>
      <c r="AX116" s="373"/>
      <c r="AY116" s="373"/>
      <c r="AZ116" s="379"/>
      <c r="BA116" s="414"/>
    </row>
    <row r="117" spans="1:53" ht="18" customHeight="1">
      <c r="A117" s="385"/>
      <c r="B117" s="372"/>
      <c r="C117" s="373"/>
      <c r="D117" s="373"/>
      <c r="E117" s="374"/>
      <c r="F117" s="375"/>
      <c r="G117" s="300"/>
      <c r="H117" s="375"/>
      <c r="I117" s="305"/>
      <c r="J117" s="375"/>
      <c r="K117" s="376"/>
      <c r="L117" s="375"/>
      <c r="M117" s="305"/>
      <c r="N117" s="375"/>
      <c r="O117" s="305"/>
      <c r="P117" s="375"/>
      <c r="Q117" s="324"/>
      <c r="R117" s="375"/>
      <c r="S117" s="305"/>
      <c r="T117" s="375"/>
      <c r="U117" s="305"/>
      <c r="V117" s="375"/>
      <c r="W117" s="305"/>
      <c r="X117" s="375"/>
      <c r="Y117" s="305"/>
      <c r="Z117" s="375"/>
      <c r="AA117" s="305"/>
      <c r="AB117" s="375"/>
      <c r="AC117" s="305"/>
      <c r="AD117" s="377"/>
      <c r="AE117" s="378"/>
      <c r="AF117" s="373"/>
      <c r="AG117" s="377"/>
      <c r="AH117" s="377"/>
      <c r="AI117" s="377"/>
      <c r="AK117" s="373"/>
      <c r="AL117" s="373"/>
      <c r="AM117" s="373"/>
      <c r="AN117" s="373"/>
      <c r="AO117" s="373"/>
      <c r="AP117" s="373"/>
      <c r="AQ117" s="373"/>
      <c r="AR117" s="373"/>
      <c r="AS117" s="373"/>
      <c r="AT117" s="373"/>
      <c r="AU117" s="373"/>
      <c r="AV117" s="373"/>
      <c r="AW117" s="373"/>
      <c r="AX117" s="373"/>
      <c r="AY117" s="373"/>
      <c r="AZ117" s="379"/>
      <c r="BA117" s="414"/>
    </row>
    <row r="118" spans="1:53" ht="18" customHeight="1">
      <c r="A118" s="385"/>
      <c r="B118" s="372"/>
      <c r="C118" s="373"/>
      <c r="D118" s="373"/>
      <c r="E118" s="374"/>
      <c r="F118" s="375"/>
      <c r="G118" s="300"/>
      <c r="H118" s="375"/>
      <c r="I118" s="305"/>
      <c r="J118" s="375"/>
      <c r="K118" s="376"/>
      <c r="L118" s="375"/>
      <c r="M118" s="305"/>
      <c r="N118" s="375"/>
      <c r="O118" s="305"/>
      <c r="P118" s="375"/>
      <c r="Q118" s="324"/>
      <c r="R118" s="375"/>
      <c r="S118" s="305"/>
      <c r="T118" s="375"/>
      <c r="U118" s="305"/>
      <c r="V118" s="375"/>
      <c r="W118" s="305"/>
      <c r="X118" s="375"/>
      <c r="Y118" s="305"/>
      <c r="Z118" s="375"/>
      <c r="AA118" s="305"/>
      <c r="AB118" s="375"/>
      <c r="AC118" s="305"/>
      <c r="AD118" s="377"/>
      <c r="AE118" s="378"/>
      <c r="AF118" s="373"/>
      <c r="AG118" s="377"/>
      <c r="AH118" s="377"/>
      <c r="AI118" s="377"/>
      <c r="AK118" s="373"/>
      <c r="AL118" s="373"/>
      <c r="AM118" s="373"/>
      <c r="AN118" s="373"/>
      <c r="AO118" s="373"/>
      <c r="AP118" s="373"/>
      <c r="AQ118" s="373"/>
      <c r="AR118" s="373"/>
      <c r="AS118" s="373"/>
      <c r="AT118" s="373"/>
      <c r="AU118" s="373"/>
      <c r="AV118" s="373"/>
      <c r="AW118" s="373"/>
      <c r="AX118" s="373"/>
      <c r="AY118" s="373"/>
      <c r="AZ118" s="379"/>
      <c r="BA118" s="414"/>
    </row>
    <row r="119" spans="1:53" ht="18" customHeight="1">
      <c r="A119" s="385"/>
      <c r="B119" s="372"/>
      <c r="C119" s="373"/>
      <c r="D119" s="373"/>
      <c r="E119" s="374"/>
      <c r="F119" s="375"/>
      <c r="G119" s="300"/>
      <c r="H119" s="375"/>
      <c r="I119" s="305"/>
      <c r="J119" s="375"/>
      <c r="K119" s="376"/>
      <c r="L119" s="375"/>
      <c r="M119" s="305"/>
      <c r="N119" s="375"/>
      <c r="O119" s="305"/>
      <c r="P119" s="375"/>
      <c r="Q119" s="324"/>
      <c r="R119" s="375"/>
      <c r="S119" s="305"/>
      <c r="T119" s="375"/>
      <c r="U119" s="305"/>
      <c r="V119" s="375"/>
      <c r="W119" s="305"/>
      <c r="X119" s="375"/>
      <c r="Y119" s="305"/>
      <c r="Z119" s="375"/>
      <c r="AA119" s="305"/>
      <c r="AB119" s="375"/>
      <c r="AC119" s="305"/>
      <c r="AD119" s="377"/>
      <c r="AE119" s="378"/>
      <c r="AF119" s="373"/>
      <c r="AG119" s="377"/>
      <c r="AH119" s="377"/>
      <c r="AI119" s="377"/>
      <c r="AK119" s="373"/>
      <c r="AL119" s="373"/>
      <c r="AM119" s="373"/>
      <c r="AN119" s="373"/>
      <c r="AO119" s="373"/>
      <c r="AP119" s="373"/>
      <c r="AQ119" s="373"/>
      <c r="AR119" s="373"/>
      <c r="AS119" s="373"/>
      <c r="AT119" s="373"/>
      <c r="AU119" s="373"/>
      <c r="AV119" s="373"/>
      <c r="AW119" s="373"/>
      <c r="AX119" s="373"/>
      <c r="AY119" s="373"/>
      <c r="AZ119" s="379"/>
      <c r="BA119" s="414"/>
    </row>
    <row r="120" spans="1:53" ht="18" customHeight="1">
      <c r="A120" s="385"/>
      <c r="B120" s="372"/>
      <c r="C120" s="373"/>
      <c r="D120" s="373"/>
      <c r="E120" s="374"/>
      <c r="F120" s="375"/>
      <c r="G120" s="300"/>
      <c r="H120" s="375"/>
      <c r="I120" s="305"/>
      <c r="J120" s="375"/>
      <c r="K120" s="376"/>
      <c r="L120" s="375"/>
      <c r="M120" s="305"/>
      <c r="N120" s="375"/>
      <c r="O120" s="305"/>
      <c r="P120" s="375"/>
      <c r="Q120" s="324"/>
      <c r="R120" s="375"/>
      <c r="S120" s="305"/>
      <c r="T120" s="375"/>
      <c r="U120" s="305"/>
      <c r="V120" s="375"/>
      <c r="W120" s="305"/>
      <c r="X120" s="375"/>
      <c r="Y120" s="305"/>
      <c r="Z120" s="375"/>
      <c r="AA120" s="305"/>
      <c r="AB120" s="375"/>
      <c r="AC120" s="305"/>
      <c r="AD120" s="377"/>
      <c r="AE120" s="378"/>
      <c r="AF120" s="373"/>
      <c r="AG120" s="377"/>
      <c r="AH120" s="377"/>
      <c r="AI120" s="377"/>
      <c r="AK120" s="373"/>
      <c r="AL120" s="373"/>
      <c r="AM120" s="373"/>
      <c r="AN120" s="373"/>
      <c r="AO120" s="373"/>
      <c r="AP120" s="373"/>
      <c r="AQ120" s="373"/>
      <c r="AR120" s="373"/>
      <c r="AS120" s="373"/>
      <c r="AT120" s="373"/>
      <c r="AU120" s="373"/>
      <c r="AV120" s="373"/>
      <c r="AW120" s="373"/>
      <c r="AX120" s="373"/>
      <c r="AY120" s="373"/>
      <c r="AZ120" s="379"/>
      <c r="BA120" s="414"/>
    </row>
    <row r="121" spans="1:53" ht="18" customHeight="1">
      <c r="A121" s="385"/>
      <c r="B121" s="372"/>
      <c r="C121" s="373"/>
      <c r="D121" s="373"/>
      <c r="E121" s="374"/>
      <c r="F121" s="375"/>
      <c r="G121" s="300"/>
      <c r="H121" s="375"/>
      <c r="I121" s="305"/>
      <c r="J121" s="375"/>
      <c r="K121" s="376"/>
      <c r="L121" s="375"/>
      <c r="M121" s="305"/>
      <c r="N121" s="375"/>
      <c r="O121" s="305"/>
      <c r="P121" s="375"/>
      <c r="Q121" s="324"/>
      <c r="R121" s="375"/>
      <c r="S121" s="305"/>
      <c r="T121" s="375"/>
      <c r="U121" s="305"/>
      <c r="V121" s="375"/>
      <c r="W121" s="305"/>
      <c r="X121" s="375"/>
      <c r="Y121" s="305"/>
      <c r="Z121" s="375"/>
      <c r="AA121" s="305"/>
      <c r="AB121" s="375"/>
      <c r="AC121" s="305"/>
      <c r="AD121" s="377"/>
      <c r="AE121" s="378"/>
      <c r="AF121" s="373"/>
      <c r="AG121" s="377"/>
      <c r="AH121" s="377"/>
      <c r="AI121" s="377"/>
      <c r="AK121" s="373"/>
      <c r="AL121" s="373"/>
      <c r="AM121" s="373"/>
      <c r="AN121" s="373"/>
      <c r="AO121" s="373"/>
      <c r="AP121" s="373"/>
      <c r="AQ121" s="373"/>
      <c r="AR121" s="373"/>
      <c r="AS121" s="373"/>
      <c r="AT121" s="373"/>
      <c r="AU121" s="373"/>
      <c r="AV121" s="373"/>
      <c r="AW121" s="373"/>
      <c r="AX121" s="373"/>
      <c r="AY121" s="373"/>
      <c r="AZ121" s="379"/>
      <c r="BA121" s="414"/>
    </row>
    <row r="122" spans="1:53" ht="18" customHeight="1">
      <c r="A122" s="385"/>
      <c r="B122" s="372"/>
      <c r="C122" s="373"/>
      <c r="D122" s="373"/>
      <c r="E122" s="374"/>
      <c r="F122" s="375"/>
      <c r="G122" s="300"/>
      <c r="H122" s="375"/>
      <c r="I122" s="305"/>
      <c r="J122" s="375"/>
      <c r="K122" s="376"/>
      <c r="L122" s="375"/>
      <c r="M122" s="305"/>
      <c r="N122" s="375"/>
      <c r="O122" s="305"/>
      <c r="P122" s="375"/>
      <c r="Q122" s="324"/>
      <c r="R122" s="375"/>
      <c r="S122" s="305"/>
      <c r="T122" s="375"/>
      <c r="U122" s="305"/>
      <c r="V122" s="375"/>
      <c r="W122" s="305"/>
      <c r="X122" s="375"/>
      <c r="Y122" s="305"/>
      <c r="Z122" s="375"/>
      <c r="AA122" s="305"/>
      <c r="AB122" s="375"/>
      <c r="AC122" s="305"/>
      <c r="AD122" s="377"/>
      <c r="AE122" s="378"/>
      <c r="AF122" s="373"/>
      <c r="AG122" s="377"/>
      <c r="AH122" s="377"/>
      <c r="AI122" s="377"/>
      <c r="AK122" s="373"/>
      <c r="AL122" s="373"/>
      <c r="AM122" s="373"/>
      <c r="AN122" s="373"/>
      <c r="AO122" s="373"/>
      <c r="AP122" s="373"/>
      <c r="AQ122" s="373"/>
      <c r="AR122" s="373"/>
      <c r="AS122" s="373"/>
      <c r="AT122" s="373"/>
      <c r="AU122" s="373"/>
      <c r="AV122" s="373"/>
      <c r="AW122" s="373"/>
      <c r="AX122" s="373"/>
      <c r="AY122" s="373"/>
      <c r="AZ122" s="379"/>
      <c r="BA122" s="414"/>
    </row>
    <row r="123" spans="1:53" ht="18" customHeight="1">
      <c r="A123" s="385"/>
      <c r="B123" s="372"/>
      <c r="C123" s="373"/>
      <c r="D123" s="373"/>
      <c r="E123" s="374"/>
      <c r="F123" s="375"/>
      <c r="G123" s="300"/>
      <c r="H123" s="375"/>
      <c r="I123" s="305"/>
      <c r="J123" s="375"/>
      <c r="K123" s="376"/>
      <c r="L123" s="375"/>
      <c r="M123" s="305"/>
      <c r="N123" s="375"/>
      <c r="O123" s="305"/>
      <c r="P123" s="375"/>
      <c r="Q123" s="324"/>
      <c r="R123" s="375"/>
      <c r="S123" s="305"/>
      <c r="T123" s="375"/>
      <c r="U123" s="305"/>
      <c r="V123" s="375"/>
      <c r="W123" s="305"/>
      <c r="X123" s="375"/>
      <c r="Y123" s="305"/>
      <c r="Z123" s="375"/>
      <c r="AA123" s="305"/>
      <c r="AB123" s="375"/>
      <c r="AC123" s="305"/>
      <c r="AD123" s="377"/>
      <c r="AE123" s="378"/>
      <c r="AF123" s="373"/>
      <c r="AG123" s="377"/>
      <c r="AH123" s="377"/>
      <c r="AI123" s="377"/>
      <c r="AK123" s="373"/>
      <c r="AL123" s="373"/>
      <c r="AM123" s="373"/>
      <c r="AN123" s="373"/>
      <c r="AO123" s="373"/>
      <c r="AP123" s="373"/>
      <c r="AQ123" s="373"/>
      <c r="AR123" s="373"/>
      <c r="AS123" s="373"/>
      <c r="AT123" s="373"/>
      <c r="AU123" s="373"/>
      <c r="AV123" s="373"/>
      <c r="AW123" s="373"/>
      <c r="AX123" s="373"/>
      <c r="AY123" s="373"/>
      <c r="AZ123" s="379"/>
      <c r="BA123" s="414"/>
    </row>
    <row r="124" spans="1:53" ht="18" customHeight="1">
      <c r="A124" s="385"/>
      <c r="B124" s="372"/>
      <c r="C124" s="373"/>
      <c r="D124" s="373"/>
      <c r="E124" s="374"/>
      <c r="F124" s="375"/>
      <c r="G124" s="300"/>
      <c r="H124" s="375"/>
      <c r="I124" s="305"/>
      <c r="J124" s="375"/>
      <c r="K124" s="376"/>
      <c r="L124" s="375"/>
      <c r="M124" s="305"/>
      <c r="N124" s="375"/>
      <c r="O124" s="305"/>
      <c r="P124" s="375"/>
      <c r="Q124" s="324"/>
      <c r="R124" s="375"/>
      <c r="S124" s="305"/>
      <c r="T124" s="375"/>
      <c r="U124" s="305"/>
      <c r="V124" s="375"/>
      <c r="W124" s="305"/>
      <c r="X124" s="375"/>
      <c r="Y124" s="305"/>
      <c r="Z124" s="375"/>
      <c r="AA124" s="305"/>
      <c r="AB124" s="375"/>
      <c r="AC124" s="305"/>
      <c r="AD124" s="377"/>
      <c r="AE124" s="378"/>
      <c r="AF124" s="373"/>
      <c r="AG124" s="377"/>
      <c r="AH124" s="377"/>
      <c r="AI124" s="377"/>
      <c r="AK124" s="373"/>
      <c r="AL124" s="373"/>
      <c r="AM124" s="373"/>
      <c r="AN124" s="373"/>
      <c r="AO124" s="373"/>
      <c r="AP124" s="373"/>
      <c r="AQ124" s="373"/>
      <c r="AR124" s="373"/>
      <c r="AS124" s="373"/>
      <c r="AT124" s="373"/>
      <c r="AU124" s="373"/>
      <c r="AV124" s="373"/>
      <c r="AW124" s="373"/>
      <c r="AX124" s="373"/>
      <c r="AY124" s="373"/>
      <c r="AZ124" s="379"/>
      <c r="BA124" s="414"/>
    </row>
    <row r="125" spans="1:53" ht="18" customHeight="1">
      <c r="A125" s="385"/>
      <c r="B125" s="372"/>
      <c r="C125" s="373"/>
      <c r="D125" s="373"/>
      <c r="E125" s="374"/>
      <c r="F125" s="375"/>
      <c r="G125" s="300"/>
      <c r="H125" s="375"/>
      <c r="I125" s="305"/>
      <c r="J125" s="375"/>
      <c r="K125" s="376"/>
      <c r="L125" s="375"/>
      <c r="M125" s="305"/>
      <c r="N125" s="375"/>
      <c r="O125" s="305"/>
      <c r="P125" s="375"/>
      <c r="Q125" s="324"/>
      <c r="R125" s="375"/>
      <c r="S125" s="305"/>
      <c r="T125" s="375"/>
      <c r="U125" s="305"/>
      <c r="V125" s="375"/>
      <c r="W125" s="305"/>
      <c r="X125" s="375"/>
      <c r="Y125" s="305"/>
      <c r="Z125" s="375"/>
      <c r="AA125" s="305"/>
      <c r="AB125" s="375"/>
      <c r="AC125" s="305"/>
      <c r="AD125" s="377"/>
      <c r="AE125" s="378"/>
      <c r="AF125" s="373"/>
      <c r="AG125" s="377"/>
      <c r="AH125" s="377"/>
      <c r="AI125" s="377"/>
      <c r="AK125" s="373"/>
      <c r="AL125" s="373"/>
      <c r="AM125" s="373"/>
      <c r="AN125" s="373"/>
      <c r="AO125" s="373"/>
      <c r="AP125" s="373"/>
      <c r="AQ125" s="373"/>
      <c r="AR125" s="373"/>
      <c r="AS125" s="373"/>
      <c r="AT125" s="373"/>
      <c r="AU125" s="373"/>
      <c r="AV125" s="373"/>
      <c r="AW125" s="373"/>
      <c r="AX125" s="373"/>
      <c r="AY125" s="373"/>
      <c r="AZ125" s="379"/>
      <c r="BA125" s="414"/>
    </row>
    <row r="126" spans="1:53" ht="18" customHeight="1">
      <c r="A126" s="385"/>
      <c r="B126" s="372"/>
      <c r="C126" s="373"/>
      <c r="D126" s="373"/>
      <c r="E126" s="374"/>
      <c r="F126" s="375"/>
      <c r="G126" s="300"/>
      <c r="H126" s="375"/>
      <c r="I126" s="305"/>
      <c r="J126" s="375"/>
      <c r="K126" s="376"/>
      <c r="L126" s="375"/>
      <c r="M126" s="305"/>
      <c r="N126" s="375"/>
      <c r="O126" s="305"/>
      <c r="P126" s="375"/>
      <c r="Q126" s="324"/>
      <c r="R126" s="375"/>
      <c r="S126" s="305"/>
      <c r="T126" s="375"/>
      <c r="U126" s="305"/>
      <c r="V126" s="375"/>
      <c r="W126" s="305"/>
      <c r="X126" s="375"/>
      <c r="Y126" s="305"/>
      <c r="Z126" s="375"/>
      <c r="AA126" s="305"/>
      <c r="AB126" s="375"/>
      <c r="AC126" s="305"/>
      <c r="AD126" s="377"/>
      <c r="AE126" s="378"/>
      <c r="AF126" s="373"/>
      <c r="AG126" s="377"/>
      <c r="AH126" s="377"/>
      <c r="AI126" s="377"/>
      <c r="AK126" s="373"/>
      <c r="AL126" s="373"/>
      <c r="AM126" s="373"/>
      <c r="AN126" s="373"/>
      <c r="AO126" s="373"/>
      <c r="AP126" s="373"/>
      <c r="AQ126" s="373"/>
      <c r="AR126" s="373"/>
      <c r="AS126" s="373"/>
      <c r="AT126" s="373"/>
      <c r="AU126" s="373"/>
      <c r="AV126" s="373"/>
      <c r="AW126" s="373"/>
      <c r="AX126" s="373"/>
      <c r="AY126" s="373"/>
      <c r="AZ126" s="379"/>
      <c r="BA126" s="414"/>
    </row>
    <row r="127" spans="1:53" ht="18" customHeight="1">
      <c r="A127" s="385"/>
      <c r="B127" s="372"/>
      <c r="C127" s="373"/>
      <c r="D127" s="373"/>
      <c r="E127" s="374"/>
      <c r="F127" s="375"/>
      <c r="G127" s="300"/>
      <c r="H127" s="375"/>
      <c r="I127" s="305"/>
      <c r="J127" s="375"/>
      <c r="K127" s="376"/>
      <c r="L127" s="375"/>
      <c r="M127" s="305"/>
      <c r="N127" s="375"/>
      <c r="O127" s="305"/>
      <c r="P127" s="375"/>
      <c r="Q127" s="324"/>
      <c r="R127" s="375"/>
      <c r="S127" s="305"/>
      <c r="T127" s="375"/>
      <c r="U127" s="305"/>
      <c r="V127" s="375"/>
      <c r="W127" s="305"/>
      <c r="X127" s="375"/>
      <c r="Y127" s="305"/>
      <c r="Z127" s="375"/>
      <c r="AA127" s="305"/>
      <c r="AB127" s="375"/>
      <c r="AC127" s="305"/>
      <c r="AD127" s="377"/>
      <c r="AE127" s="378"/>
      <c r="AF127" s="373"/>
      <c r="AG127" s="377"/>
      <c r="AH127" s="377"/>
      <c r="AI127" s="377"/>
      <c r="AK127" s="373"/>
      <c r="AL127" s="373"/>
      <c r="AM127" s="373"/>
      <c r="AN127" s="373"/>
      <c r="AO127" s="373"/>
      <c r="AP127" s="373"/>
      <c r="AQ127" s="373"/>
      <c r="AR127" s="373"/>
      <c r="AS127" s="373"/>
      <c r="AT127" s="373"/>
      <c r="AU127" s="373"/>
      <c r="AV127" s="373"/>
      <c r="AW127" s="373"/>
      <c r="AX127" s="373"/>
      <c r="AY127" s="373"/>
      <c r="AZ127" s="379"/>
      <c r="BA127" s="414"/>
    </row>
    <row r="128" spans="1:53" ht="18" customHeight="1">
      <c r="A128" s="385"/>
      <c r="B128" s="372"/>
      <c r="C128" s="373"/>
      <c r="D128" s="373"/>
      <c r="E128" s="374"/>
      <c r="F128" s="375"/>
      <c r="G128" s="300"/>
      <c r="H128" s="375"/>
      <c r="I128" s="305"/>
      <c r="J128" s="375"/>
      <c r="K128" s="376"/>
      <c r="L128" s="375"/>
      <c r="M128" s="305"/>
      <c r="N128" s="375"/>
      <c r="O128" s="305"/>
      <c r="P128" s="375"/>
      <c r="Q128" s="324"/>
      <c r="R128" s="375"/>
      <c r="S128" s="305"/>
      <c r="T128" s="375"/>
      <c r="U128" s="305"/>
      <c r="V128" s="375"/>
      <c r="W128" s="305"/>
      <c r="X128" s="375"/>
      <c r="Y128" s="305"/>
      <c r="Z128" s="375"/>
      <c r="AA128" s="305"/>
      <c r="AB128" s="375"/>
      <c r="AC128" s="305"/>
      <c r="AD128" s="377"/>
      <c r="AE128" s="378"/>
      <c r="AF128" s="373"/>
      <c r="AG128" s="377"/>
      <c r="AH128" s="377"/>
      <c r="AI128" s="377"/>
      <c r="AK128" s="373"/>
      <c r="AL128" s="373"/>
      <c r="AM128" s="373"/>
      <c r="AN128" s="373"/>
      <c r="AO128" s="373"/>
      <c r="AP128" s="373"/>
      <c r="AQ128" s="373"/>
      <c r="AR128" s="373"/>
      <c r="AS128" s="373"/>
      <c r="AT128" s="373"/>
      <c r="AU128" s="373"/>
      <c r="AV128" s="373"/>
      <c r="AW128" s="373"/>
      <c r="AX128" s="373"/>
      <c r="AY128" s="373"/>
      <c r="AZ128" s="379"/>
      <c r="BA128" s="414"/>
    </row>
    <row r="129" spans="1:53" ht="18" customHeight="1">
      <c r="A129" s="385"/>
      <c r="B129" s="372"/>
      <c r="C129" s="373"/>
      <c r="D129" s="373"/>
      <c r="E129" s="374"/>
      <c r="F129" s="375"/>
      <c r="G129" s="300"/>
      <c r="H129" s="375"/>
      <c r="I129" s="305"/>
      <c r="J129" s="375"/>
      <c r="K129" s="376"/>
      <c r="L129" s="375"/>
      <c r="M129" s="305"/>
      <c r="N129" s="375"/>
      <c r="O129" s="305"/>
      <c r="P129" s="375"/>
      <c r="Q129" s="324"/>
      <c r="R129" s="375"/>
      <c r="S129" s="305"/>
      <c r="T129" s="375"/>
      <c r="U129" s="305"/>
      <c r="V129" s="375"/>
      <c r="W129" s="305"/>
      <c r="X129" s="375"/>
      <c r="Y129" s="305"/>
      <c r="Z129" s="375"/>
      <c r="AA129" s="305"/>
      <c r="AB129" s="375"/>
      <c r="AC129" s="305"/>
      <c r="AD129" s="377"/>
      <c r="AE129" s="378"/>
      <c r="AF129" s="373"/>
      <c r="AG129" s="377"/>
      <c r="AH129" s="377"/>
      <c r="AI129" s="377"/>
      <c r="AK129" s="373"/>
      <c r="AL129" s="373"/>
      <c r="AM129" s="373"/>
      <c r="AN129" s="373"/>
      <c r="AO129" s="373"/>
      <c r="AP129" s="373"/>
      <c r="AQ129" s="373"/>
      <c r="AR129" s="373"/>
      <c r="AS129" s="373"/>
      <c r="AT129" s="373"/>
      <c r="AU129" s="373"/>
      <c r="AV129" s="373"/>
      <c r="AW129" s="373"/>
      <c r="AX129" s="373"/>
      <c r="AY129" s="373"/>
      <c r="AZ129" s="379"/>
      <c r="BA129" s="414"/>
    </row>
    <row r="130" spans="1:53" ht="18" customHeight="1"/>
    <row r="131" spans="1:53" ht="18" customHeight="1"/>
  </sheetData>
  <autoFilter ref="B1:B131"/>
  <sortState ref="A2:AI292">
    <sortCondition ref="B1"/>
  </sortState>
  <pageMargins left="0.70866141732283472" right="0.70866141732283472" top="0" bottom="0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  <pageSetUpPr fitToPage="1"/>
  </sheetPr>
  <dimension ref="B2:BG47"/>
  <sheetViews>
    <sheetView showGridLines="0" rightToLeft="1" view="pageBreakPreview" topLeftCell="A10" zoomScaleNormal="142" zoomScaleSheetLayoutView="100" zoomScalePageLayoutView="96" workbookViewId="0">
      <selection activeCell="B43" sqref="B43:Z43"/>
    </sheetView>
  </sheetViews>
  <sheetFormatPr defaultRowHeight="12.75"/>
  <cols>
    <col min="1" max="1" width="4.5703125" style="1" customWidth="1"/>
    <col min="2" max="2" width="3.7109375" style="1" customWidth="1"/>
    <col min="3" max="3" width="4.7109375" style="1" customWidth="1"/>
    <col min="4" max="4" width="4.140625" style="1" customWidth="1"/>
    <col min="5" max="5" width="6.42578125" style="1" customWidth="1"/>
    <col min="6" max="6" width="7" style="1" customWidth="1"/>
    <col min="7" max="7" width="3.7109375" style="33" customWidth="1"/>
    <col min="8" max="8" width="3.85546875" style="33" customWidth="1"/>
    <col min="9" max="9" width="9.85546875" style="33" customWidth="1"/>
    <col min="10" max="10" width="1.140625" style="1" customWidth="1"/>
    <col min="11" max="11" width="4.5703125" style="1" customWidth="1"/>
    <col min="12" max="12" width="5" style="1" customWidth="1"/>
    <col min="13" max="13" width="4.7109375" style="1" customWidth="1"/>
    <col min="14" max="14" width="5" style="1" customWidth="1"/>
    <col min="15" max="15" width="7.7109375" style="1" customWidth="1"/>
    <col min="16" max="16" width="7" style="1" customWidth="1"/>
    <col min="17" max="17" width="0.140625" style="1" hidden="1" customWidth="1"/>
    <col min="18" max="18" width="4.28515625" style="1" customWidth="1"/>
    <col min="19" max="19" width="3.28515625" style="1" customWidth="1"/>
    <col min="20" max="20" width="8.140625" style="1" customWidth="1"/>
    <col min="21" max="21" width="5.85546875" style="1" customWidth="1"/>
    <col min="22" max="22" width="8.85546875" style="53" customWidth="1"/>
    <col min="23" max="23" width="4.140625" style="1" customWidth="1"/>
    <col min="24" max="24" width="10.42578125" style="1" customWidth="1"/>
    <col min="25" max="25" width="8.7109375" style="1" customWidth="1"/>
    <col min="26" max="26" width="7.5703125" style="50" customWidth="1"/>
    <col min="27" max="27" width="7.7109375" style="1" customWidth="1"/>
    <col min="28" max="28" width="4.5703125" style="1" customWidth="1"/>
    <col min="29" max="29" width="1.28515625" style="1" customWidth="1"/>
    <col min="30" max="30" width="3.7109375" style="1" customWidth="1"/>
    <col min="31" max="32" width="0.28515625" style="1" customWidth="1"/>
    <col min="33" max="59" width="3.7109375" style="1" customWidth="1"/>
    <col min="60" max="16384" width="9.140625" style="1"/>
  </cols>
  <sheetData>
    <row r="2" spans="2:32" ht="22.5">
      <c r="B2" s="622" t="s">
        <v>420</v>
      </c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</row>
    <row r="3" spans="2:32" ht="18.75">
      <c r="B3" s="624" t="s">
        <v>257</v>
      </c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169" t="s">
        <v>258</v>
      </c>
      <c r="Z3" s="626">
        <f>INDEX('حقوق ومزایا'!AZ:AZ,MATCH(O6,'حقوق ومزایا'!A:A,0),0)</f>
        <v>0</v>
      </c>
      <c r="AA3" s="626"/>
    </row>
    <row r="4" spans="2:32" ht="24" customHeight="1">
      <c r="B4" s="625" t="s">
        <v>421</v>
      </c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169" t="s">
        <v>259</v>
      </c>
      <c r="Z4" s="626">
        <f>INDEX('حقوق ومزایا'!BA:BA,MATCH(O6,'حقوق ومزایا'!A:A,0),0)</f>
        <v>0</v>
      </c>
      <c r="AA4" s="626"/>
    </row>
    <row r="5" spans="2:32" ht="24" customHeight="1">
      <c r="H5" s="34">
        <f>MATCH(O6,'بانك اطلاعاتي'!D:D,0)</f>
        <v>2</v>
      </c>
      <c r="N5" s="2"/>
      <c r="O5" s="2"/>
      <c r="Z5" s="49"/>
    </row>
    <row r="6" spans="2:32" ht="32.25" customHeight="1">
      <c r="B6" s="594" t="s">
        <v>6</v>
      </c>
      <c r="C6" s="594"/>
      <c r="D6" s="594"/>
      <c r="E6" s="627" t="str">
        <f>INDEX('حقوق ومزایا'!B:B,MATCH(O6,'حقوق ومزایا'!A:A,0),0)</f>
        <v xml:space="preserve">خلیل </v>
      </c>
      <c r="F6" s="627"/>
      <c r="G6" s="627" t="str">
        <f>INDEX('بانك اطلاعاتي'!C:C,MATCH(O6,'بانك اطلاعاتي'!D:D,0),0)</f>
        <v>آزادیخواه</v>
      </c>
      <c r="H6" s="627"/>
      <c r="I6" s="627"/>
      <c r="J6" s="627"/>
      <c r="K6" s="594" t="s">
        <v>7</v>
      </c>
      <c r="L6" s="594"/>
      <c r="M6" s="594"/>
      <c r="N6" s="594"/>
      <c r="O6" s="627">
        <v>111</v>
      </c>
      <c r="P6" s="627"/>
      <c r="Q6" s="69" t="s">
        <v>8</v>
      </c>
      <c r="R6" s="594" t="s">
        <v>431</v>
      </c>
      <c r="S6" s="594"/>
      <c r="T6" s="594"/>
      <c r="U6" s="623" t="str">
        <f>INDEX('بانك اطلاعاتي'!P:P,H5,0)</f>
        <v>کارمند</v>
      </c>
      <c r="V6" s="623"/>
      <c r="W6" s="623"/>
      <c r="X6" s="70" t="s">
        <v>157</v>
      </c>
      <c r="Y6" s="627" t="str">
        <f>INDEX('بانك اطلاعاتي'!AA:AA,MATCH(O6,'بانك اطلاعاتي'!D:D,0),0)</f>
        <v>انبار</v>
      </c>
      <c r="Z6" s="627"/>
      <c r="AA6" s="4"/>
    </row>
    <row r="7" spans="2:32" s="5" customFormat="1" ht="46.5" customHeight="1">
      <c r="B7" s="533" t="s">
        <v>9</v>
      </c>
      <c r="C7" s="533"/>
      <c r="D7" s="596" t="str">
        <f>INDEX('بانك اطلاعاتي'!M:M,H5,0)</f>
        <v>92/09/12</v>
      </c>
      <c r="E7" s="596"/>
      <c r="F7" s="596"/>
      <c r="G7" s="596"/>
      <c r="H7" s="591" t="s">
        <v>232</v>
      </c>
      <c r="I7" s="591"/>
      <c r="J7" s="591"/>
      <c r="K7" s="591" t="s">
        <v>359</v>
      </c>
      <c r="L7" s="591"/>
      <c r="M7" s="596">
        <f>INDEX('بانك اطلاعاتي'!AE:AE,H5,0)</f>
        <v>0</v>
      </c>
      <c r="N7" s="596"/>
      <c r="O7" s="596"/>
      <c r="P7" s="591" t="s">
        <v>10</v>
      </c>
      <c r="Q7" s="591"/>
      <c r="R7" s="630">
        <f>INDEX('بانك اطلاعاتي'!AF:AF,H5,0)</f>
        <v>0</v>
      </c>
      <c r="S7" s="630"/>
      <c r="T7" s="630"/>
      <c r="U7" s="71" t="s">
        <v>234</v>
      </c>
      <c r="V7" s="628">
        <f>INDEX('بانك اطلاعاتي'!AG:AG,MATCH(O6,'بانك اطلاعاتي'!D:D,0),0)</f>
        <v>0</v>
      </c>
      <c r="W7" s="628"/>
      <c r="X7" s="596">
        <f>INDEX('بانك اطلاعاتي'!AH:AH,MATCH(O6,'بانك اطلاعاتي'!D:D,0),0)</f>
        <v>0</v>
      </c>
      <c r="Y7" s="596"/>
      <c r="Z7" s="629" t="s">
        <v>11</v>
      </c>
      <c r="AA7" s="629"/>
    </row>
    <row r="8" spans="2:32" s="3" customFormat="1" ht="31.5" customHeight="1">
      <c r="B8" s="533" t="s">
        <v>381</v>
      </c>
      <c r="C8" s="533"/>
      <c r="D8" s="533"/>
      <c r="E8" s="533"/>
      <c r="F8" s="533"/>
      <c r="G8" s="533"/>
      <c r="H8" s="533"/>
      <c r="I8" s="533"/>
      <c r="J8" s="533"/>
      <c r="K8" s="533"/>
      <c r="L8" s="533"/>
      <c r="M8" s="533"/>
      <c r="N8" s="533"/>
      <c r="O8" s="533"/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</row>
    <row r="9" spans="2:32" s="3" customFormat="1" ht="24" customHeight="1">
      <c r="B9" s="594"/>
      <c r="C9" s="594"/>
      <c r="D9" s="594"/>
      <c r="E9" s="594"/>
      <c r="F9" s="594"/>
      <c r="G9" s="594"/>
      <c r="H9" s="594"/>
      <c r="I9" s="594"/>
      <c r="J9" s="594"/>
      <c r="K9" s="594"/>
      <c r="L9" s="594"/>
      <c r="M9" s="594"/>
      <c r="N9" s="594"/>
      <c r="O9" s="594"/>
      <c r="P9" s="594"/>
      <c r="Q9" s="594"/>
      <c r="R9" s="594"/>
      <c r="S9" s="582" t="s">
        <v>418</v>
      </c>
      <c r="T9" s="582"/>
      <c r="U9" s="582"/>
      <c r="V9" s="582"/>
      <c r="W9" s="582"/>
      <c r="X9" s="538"/>
      <c r="Y9" s="538"/>
      <c r="Z9" s="538"/>
      <c r="AA9" s="538"/>
    </row>
    <row r="10" spans="2:32" s="3" customFormat="1" ht="48" customHeight="1"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82"/>
      <c r="T10" s="582"/>
      <c r="U10" s="582"/>
      <c r="V10" s="582"/>
      <c r="W10" s="582"/>
      <c r="X10" s="538"/>
      <c r="Y10" s="538"/>
      <c r="Z10" s="538"/>
      <c r="AA10" s="538"/>
    </row>
    <row r="11" spans="2:32" s="3" customFormat="1" ht="40.5" customHeight="1">
      <c r="B11" s="591" t="s">
        <v>12</v>
      </c>
      <c r="C11" s="591"/>
      <c r="D11" s="591"/>
      <c r="E11" s="596">
        <f>INDEX('بانك اطلاعاتي'!AB:AB,MATCH(O6,'بانك اطلاعاتي'!D:D,0),0)</f>
        <v>0</v>
      </c>
      <c r="F11" s="596"/>
      <c r="G11" s="596"/>
      <c r="H11" s="596"/>
      <c r="I11" s="596"/>
      <c r="J11" s="596"/>
      <c r="K11" s="596"/>
      <c r="L11" s="591" t="s">
        <v>13</v>
      </c>
      <c r="M11" s="591"/>
      <c r="N11" s="591"/>
      <c r="O11" s="591"/>
      <c r="P11" s="595"/>
      <c r="Q11" s="595"/>
      <c r="R11" s="595"/>
      <c r="S11" s="595"/>
      <c r="T11" s="595"/>
      <c r="U11" s="595"/>
      <c r="V11" s="595"/>
      <c r="W11" s="591" t="s">
        <v>160</v>
      </c>
      <c r="X11" s="591"/>
      <c r="Y11" s="590" t="str">
        <f>INDEX('بانك اطلاعاتي'!Z:Z,MATCH(O6,'بانك اطلاعاتي'!D:D,0),0)</f>
        <v>علیرضا شاملو</v>
      </c>
      <c r="Z11" s="590"/>
      <c r="AA11" s="590"/>
      <c r="AB11" s="590"/>
    </row>
    <row r="12" spans="2:32" s="3" customFormat="1" ht="8.25" customHeight="1"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  <c r="Z12" s="538"/>
      <c r="AA12" s="538"/>
      <c r="AB12" s="7"/>
    </row>
    <row r="13" spans="2:32" s="5" customFormat="1" ht="15.75" hidden="1" customHeight="1">
      <c r="B13" s="22" t="e">
        <f>INDEX('بانك اطلاعاتي'!#REF!,MATCH(O6,'بانك اطلاعاتي'!D:D,0),0)</f>
        <v>#REF!</v>
      </c>
      <c r="C13" s="23"/>
      <c r="D13" s="9"/>
      <c r="E13" s="9"/>
      <c r="F13" s="9"/>
      <c r="G13" s="35"/>
      <c r="H13" s="35"/>
      <c r="I13" s="35"/>
      <c r="J13" s="9"/>
      <c r="K13" s="9"/>
      <c r="L13" s="9"/>
      <c r="M13" s="9"/>
      <c r="N13" s="10"/>
      <c r="O13" s="11"/>
      <c r="P13" s="11"/>
      <c r="Q13" s="11"/>
      <c r="R13" s="11"/>
      <c r="S13" s="11"/>
      <c r="T13" s="11"/>
      <c r="U13" s="11"/>
      <c r="V13" s="54"/>
      <c r="W13" s="11"/>
      <c r="X13" s="11"/>
      <c r="Y13" s="11"/>
      <c r="Z13" s="52"/>
      <c r="AA13" s="11"/>
    </row>
    <row r="14" spans="2:32" s="5" customFormat="1" ht="6.75" customHeight="1" thickBot="1">
      <c r="B14" s="21"/>
      <c r="C14" s="9"/>
      <c r="D14" s="9"/>
      <c r="E14" s="9"/>
      <c r="F14" s="9"/>
      <c r="G14" s="35"/>
      <c r="H14" s="35"/>
      <c r="I14" s="35"/>
      <c r="J14" s="9"/>
      <c r="K14" s="9"/>
      <c r="L14" s="9"/>
      <c r="M14" s="9"/>
      <c r="N14" s="10"/>
      <c r="O14" s="11"/>
      <c r="P14" s="11"/>
      <c r="Q14" s="11"/>
      <c r="R14" s="11"/>
      <c r="S14" s="11"/>
      <c r="T14" s="11"/>
      <c r="U14" s="11"/>
      <c r="V14" s="54"/>
      <c r="W14" s="11"/>
      <c r="X14" s="11"/>
      <c r="Y14" s="11"/>
      <c r="Z14" s="52"/>
      <c r="AA14" s="11"/>
    </row>
    <row r="15" spans="2:32" s="3" customFormat="1" ht="23.25" thickTop="1" thickBot="1">
      <c r="B15" s="554" t="s">
        <v>14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6" t="s">
        <v>15</v>
      </c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7"/>
      <c r="AB15" s="8"/>
    </row>
    <row r="16" spans="2:32" s="5" customFormat="1" ht="23.25" customHeight="1" thickTop="1" thickBot="1">
      <c r="B16" s="583" t="s">
        <v>16</v>
      </c>
      <c r="C16" s="584"/>
      <c r="D16" s="584"/>
      <c r="E16" s="584"/>
      <c r="F16" s="584"/>
      <c r="G16" s="584"/>
      <c r="H16" s="584"/>
      <c r="I16" s="584"/>
      <c r="J16" s="584"/>
      <c r="K16" s="584"/>
      <c r="L16" s="584"/>
      <c r="M16" s="585"/>
      <c r="N16" s="580" t="s">
        <v>368</v>
      </c>
      <c r="O16" s="581"/>
      <c r="P16" s="581"/>
      <c r="Q16" s="581"/>
      <c r="R16" s="581"/>
      <c r="S16" s="11"/>
      <c r="T16" s="550">
        <f>INDEX('حقوق ومزایا'!X:X,MATCH(O6,'حقوق ومزایا'!A:A,0),0)</f>
        <v>8763660</v>
      </c>
      <c r="U16" s="550"/>
      <c r="V16" s="550"/>
      <c r="W16" s="6" t="s">
        <v>17</v>
      </c>
      <c r="X16" s="513" t="s">
        <v>18</v>
      </c>
      <c r="Y16" s="513"/>
      <c r="Z16" s="403">
        <f>INDEX('حقوق ومزایا'!W:W,MATCH(O6,'حقوق ومزایا'!A:A,0),0)</f>
        <v>365</v>
      </c>
      <c r="AA16" s="72" t="s">
        <v>19</v>
      </c>
      <c r="AF16" s="56"/>
    </row>
    <row r="17" spans="2:28" s="5" customFormat="1" ht="23.25" customHeight="1" thickTop="1">
      <c r="B17" s="608" t="s">
        <v>360</v>
      </c>
      <c r="C17" s="609"/>
      <c r="D17" s="609"/>
      <c r="E17" s="609"/>
      <c r="F17" s="609"/>
      <c r="G17" s="552">
        <f>INDEX('حقوق ومزایا'!E:E,MATCH(O6,'حقوق ومزایا'!A:A,0),0)</f>
        <v>282122</v>
      </c>
      <c r="H17" s="552"/>
      <c r="I17" s="552"/>
      <c r="J17" s="60"/>
      <c r="K17" s="13" t="s">
        <v>17</v>
      </c>
      <c r="L17" s="6"/>
      <c r="M17" s="72"/>
      <c r="N17" s="592" t="s">
        <v>20</v>
      </c>
      <c r="O17" s="593"/>
      <c r="P17" s="593"/>
      <c r="Q17" s="593"/>
      <c r="R17" s="593"/>
      <c r="S17" s="11"/>
      <c r="T17" s="550">
        <f>INDEX('حقوق ومزایا'!Y:Y,MATCH(O6,'حقوق ومزایا'!A:A,0),0)</f>
        <v>17527320</v>
      </c>
      <c r="U17" s="550"/>
      <c r="V17" s="550"/>
      <c r="W17" s="6" t="s">
        <v>17</v>
      </c>
      <c r="X17" s="513" t="s">
        <v>18</v>
      </c>
      <c r="Y17" s="513"/>
      <c r="Z17" s="404">
        <f>INDEX('حقوق ومزایا'!W:W,MATCH(O6,'حقوق ومزایا'!A:A,0),0)</f>
        <v>365</v>
      </c>
      <c r="AA17" s="72" t="s">
        <v>19</v>
      </c>
    </row>
    <row r="18" spans="2:28" s="5" customFormat="1" ht="23.25" customHeight="1" thickBot="1">
      <c r="B18" s="636" t="s">
        <v>361</v>
      </c>
      <c r="C18" s="637"/>
      <c r="D18" s="637"/>
      <c r="E18" s="637"/>
      <c r="F18" s="637"/>
      <c r="G18" s="552">
        <f>INDEX('حقوق ومزایا'!F:F,MATCH(O6,'حقوق ومزایا'!A:A,0),0)</f>
        <v>10000</v>
      </c>
      <c r="H18" s="552"/>
      <c r="I18" s="552"/>
      <c r="J18" s="60"/>
      <c r="K18" s="13" t="s">
        <v>17</v>
      </c>
      <c r="L18" s="6"/>
      <c r="M18" s="72"/>
      <c r="N18" s="631" t="s">
        <v>369</v>
      </c>
      <c r="O18" s="632"/>
      <c r="P18" s="632"/>
      <c r="Q18" s="632"/>
      <c r="R18" s="632"/>
      <c r="S18" s="232"/>
      <c r="T18" s="550">
        <f>INDEX('حقوق ومزایا'!Z:Z,MATCH(O6,'حقوق ومزایا'!A:A,0),0)</f>
        <v>0</v>
      </c>
      <c r="U18" s="550"/>
      <c r="V18" s="550"/>
      <c r="W18" s="233" t="s">
        <v>17</v>
      </c>
      <c r="X18" s="579" t="s">
        <v>18</v>
      </c>
      <c r="Y18" s="579"/>
      <c r="Z18" s="405">
        <f>INDEX('حقوق ومزایا'!AB:AB,MATCH(O6,'حقوق ومزایا'!A:A,0),0)</f>
        <v>0</v>
      </c>
      <c r="AA18" s="234" t="s">
        <v>19</v>
      </c>
    </row>
    <row r="19" spans="2:28" s="5" customFormat="1" ht="23.25" customHeight="1" thickTop="1">
      <c r="B19" s="586" t="s">
        <v>362</v>
      </c>
      <c r="C19" s="587"/>
      <c r="D19" s="587"/>
      <c r="E19" s="587"/>
      <c r="F19" s="587"/>
      <c r="G19" s="540">
        <f>INDEX('حقوق ومزایا'!H:H,MATCH(O6,'حقوق ومزایا'!A:A,0),0)</f>
        <v>9055782</v>
      </c>
      <c r="H19" s="540"/>
      <c r="I19" s="540"/>
      <c r="J19" s="600" t="s">
        <v>17</v>
      </c>
      <c r="K19" s="600"/>
      <c r="L19" s="597"/>
      <c r="M19" s="598"/>
      <c r="N19" s="638" t="s">
        <v>138</v>
      </c>
      <c r="O19" s="638"/>
      <c r="P19" s="638"/>
      <c r="Q19" s="638"/>
      <c r="R19" s="638"/>
      <c r="S19" s="75"/>
      <c r="T19" s="639">
        <f>INDEX('حقوق ومزایا'!AG:AG,MATCH(O6,'حقوق ومزایا'!A:A,0),0)</f>
        <v>8763660</v>
      </c>
      <c r="U19" s="639"/>
      <c r="V19" s="639"/>
      <c r="W19" s="76" t="s">
        <v>17</v>
      </c>
      <c r="X19" s="602" t="s">
        <v>18</v>
      </c>
      <c r="Y19" s="602"/>
      <c r="Z19" s="406">
        <f>INDEX('حقوق ومزایا'!AF:AF,MATCH(O6,'حقوق ومزایا'!A:A,0),0)</f>
        <v>30</v>
      </c>
      <c r="AA19" s="78" t="s">
        <v>19</v>
      </c>
    </row>
    <row r="20" spans="2:28" s="5" customFormat="1" ht="23.25" customHeight="1" thickBot="1">
      <c r="B20" s="588"/>
      <c r="C20" s="589"/>
      <c r="D20" s="589"/>
      <c r="E20" s="589"/>
      <c r="F20" s="589"/>
      <c r="G20" s="541"/>
      <c r="H20" s="541"/>
      <c r="I20" s="541"/>
      <c r="J20" s="601"/>
      <c r="K20" s="601"/>
      <c r="L20" s="513"/>
      <c r="M20" s="599"/>
      <c r="N20" s="641" t="s">
        <v>342</v>
      </c>
      <c r="O20" s="604"/>
      <c r="P20" s="604"/>
      <c r="Q20" s="604"/>
      <c r="R20" s="604"/>
      <c r="S20" s="75"/>
      <c r="T20" s="553">
        <f>INDEX('حقوق ومزایا'!AU:AU,MATCH(O6,'حقوق ومزایا'!A:A,0),0)</f>
        <v>1100000</v>
      </c>
      <c r="U20" s="553"/>
      <c r="V20" s="553"/>
      <c r="W20" s="76" t="s">
        <v>17</v>
      </c>
      <c r="X20" s="602" t="s">
        <v>18</v>
      </c>
      <c r="Y20" s="602"/>
      <c r="Z20" s="407">
        <f>INDEX('حقوق ومزایا'!AF:AF,MATCH(O6,'حقوق ومزایا'!A:A,0),0)</f>
        <v>30</v>
      </c>
      <c r="AA20" s="78" t="s">
        <v>19</v>
      </c>
    </row>
    <row r="21" spans="2:28" s="5" customFormat="1" ht="23.25" customHeight="1" thickTop="1">
      <c r="B21" s="633"/>
      <c r="C21" s="634"/>
      <c r="D21" s="634"/>
      <c r="E21" s="634"/>
      <c r="F21" s="634"/>
      <c r="G21" s="634"/>
      <c r="H21" s="634"/>
      <c r="I21" s="634"/>
      <c r="J21" s="634"/>
      <c r="K21" s="634"/>
      <c r="L21" s="634"/>
      <c r="M21" s="635"/>
      <c r="N21" s="641" t="s">
        <v>150</v>
      </c>
      <c r="O21" s="604"/>
      <c r="P21" s="604"/>
      <c r="Q21" s="604"/>
      <c r="R21" s="604"/>
      <c r="S21" s="75"/>
      <c r="T21" s="553">
        <f>INDEX('حقوق ومزایا'!AT:AT,MATCH(O6,'حقوق ومزایا'!A:A,0),0)</f>
        <v>400000</v>
      </c>
      <c r="U21" s="553"/>
      <c r="V21" s="553"/>
      <c r="W21" s="76" t="s">
        <v>17</v>
      </c>
      <c r="X21" s="602" t="s">
        <v>366</v>
      </c>
      <c r="Y21" s="602"/>
      <c r="Z21" s="407">
        <f>INDEX('حقوق ومزایا'!AF:AF,MATCH(O6,'حقوق ومزایا'!A:A,0),0)</f>
        <v>30</v>
      </c>
      <c r="AA21" s="78" t="s">
        <v>19</v>
      </c>
    </row>
    <row r="22" spans="2:28" s="5" customFormat="1" ht="23.25" customHeight="1">
      <c r="B22" s="608" t="s">
        <v>2</v>
      </c>
      <c r="C22" s="609"/>
      <c r="D22" s="609"/>
      <c r="E22" s="609"/>
      <c r="F22" s="609"/>
      <c r="G22" s="552">
        <f>INDEX('حقوق ومزایا'!L:L,MATCH(O6,'حقوق ومزایا'!A:A,0),0)</f>
        <v>400000</v>
      </c>
      <c r="H22" s="552"/>
      <c r="I22" s="552"/>
      <c r="J22" s="610" t="s">
        <v>17</v>
      </c>
      <c r="K22" s="610"/>
      <c r="L22" s="6"/>
      <c r="M22" s="72"/>
      <c r="N22" s="604" t="s">
        <v>46</v>
      </c>
      <c r="O22" s="604"/>
      <c r="P22" s="604"/>
      <c r="Q22" s="604"/>
      <c r="R22" s="604"/>
      <c r="S22" s="75"/>
      <c r="T22" s="553">
        <f>INDEX('حقوق ومزایا'!AM:AM,MATCH(O6,'حقوق ومزایا'!A:A,0),0)</f>
        <v>0</v>
      </c>
      <c r="U22" s="553"/>
      <c r="V22" s="553"/>
      <c r="W22" s="76" t="s">
        <v>17</v>
      </c>
      <c r="X22" s="602" t="s">
        <v>341</v>
      </c>
      <c r="Y22" s="602"/>
      <c r="Z22" s="408">
        <f>INDEX('حقوق ومزایا'!AP:AP,MATCH(O6,'حقوق ومزایا'!A:A,0),0)</f>
        <v>0</v>
      </c>
      <c r="AA22" s="78" t="s">
        <v>39</v>
      </c>
    </row>
    <row r="23" spans="2:28" s="5" customFormat="1" ht="23.25" customHeight="1">
      <c r="B23" s="608" t="s">
        <v>190</v>
      </c>
      <c r="C23" s="609"/>
      <c r="D23" s="609"/>
      <c r="E23" s="609"/>
      <c r="F23" s="609"/>
      <c r="G23" s="552">
        <f>INDEX('حقوق ومزایا'!N:N,MATCH(O6,'حقوق ومزایا'!A:A,0),0)</f>
        <v>1100000</v>
      </c>
      <c r="H23" s="552"/>
      <c r="I23" s="552"/>
      <c r="J23" s="610" t="s">
        <v>17</v>
      </c>
      <c r="K23" s="610"/>
      <c r="L23" s="6"/>
      <c r="M23" s="72"/>
      <c r="N23" s="604" t="s">
        <v>60</v>
      </c>
      <c r="O23" s="604"/>
      <c r="P23" s="604"/>
      <c r="Q23" s="604"/>
      <c r="R23" s="604"/>
      <c r="S23" s="75"/>
      <c r="T23" s="553">
        <f>INDEX('حقوق ومزایا'!AI:AI,MATCH(O6,'حقوق ومزایا'!A:A,0),0)</f>
        <v>399000</v>
      </c>
      <c r="U23" s="553"/>
      <c r="V23" s="553"/>
      <c r="W23" s="76" t="s">
        <v>17</v>
      </c>
      <c r="X23" s="602" t="s">
        <v>18</v>
      </c>
      <c r="Y23" s="602"/>
      <c r="Z23" s="408">
        <f>INDEX('حقوق ومزایا'!AF:AF,MATCH(O6,'حقوق ومزایا'!A:A,0),0)</f>
        <v>30</v>
      </c>
      <c r="AA23" s="78" t="s">
        <v>19</v>
      </c>
    </row>
    <row r="24" spans="2:28" s="5" customFormat="1" ht="23.25" customHeight="1">
      <c r="B24" s="608" t="s">
        <v>363</v>
      </c>
      <c r="C24" s="609"/>
      <c r="D24" s="609"/>
      <c r="E24" s="609"/>
      <c r="F24" s="609"/>
      <c r="G24" s="640">
        <f>INDEX('حقوق ومزایا'!K:K,MATCH(O6,'حقوق ومزایا'!A:A,0),0)</f>
        <v>0</v>
      </c>
      <c r="H24" s="640"/>
      <c r="I24" s="640"/>
      <c r="J24" s="610" t="s">
        <v>17</v>
      </c>
      <c r="K24" s="610"/>
      <c r="L24" s="6"/>
      <c r="M24" s="72"/>
      <c r="N24" s="604" t="s">
        <v>196</v>
      </c>
      <c r="O24" s="604"/>
      <c r="P24" s="604"/>
      <c r="Q24" s="604"/>
      <c r="R24" s="604"/>
      <c r="S24" s="75"/>
      <c r="T24" s="553">
        <f>INDEX('حقوق ومزایا'!AS:AS,MATCH(O6,'حقوق ومزایا'!A:A,0),0)</f>
        <v>0</v>
      </c>
      <c r="U24" s="553"/>
      <c r="V24" s="553"/>
      <c r="W24" s="76" t="s">
        <v>17</v>
      </c>
      <c r="X24" s="602" t="s">
        <v>18</v>
      </c>
      <c r="Y24" s="602"/>
      <c r="Z24" s="408">
        <f>INDEX('حقوق ومزایا'!AF:AF,MATCH(O6,'حقوق ومزایا'!A:A,0),0)</f>
        <v>30</v>
      </c>
      <c r="AA24" s="78" t="s">
        <v>19</v>
      </c>
    </row>
    <row r="25" spans="2:28" s="5" customFormat="1" ht="23.25" customHeight="1" thickBot="1">
      <c r="B25" s="608" t="s">
        <v>364</v>
      </c>
      <c r="C25" s="609"/>
      <c r="D25" s="609"/>
      <c r="E25" s="609"/>
      <c r="F25" s="609"/>
      <c r="G25" s="552">
        <f>INDEX('حقوق ومزایا'!O:O,MATCH(O6,'حقوق ومزایا'!A:A,0),0)</f>
        <v>0</v>
      </c>
      <c r="H25" s="552"/>
      <c r="I25" s="552"/>
      <c r="J25" s="610" t="s">
        <v>17</v>
      </c>
      <c r="K25" s="610"/>
      <c r="L25" s="6"/>
      <c r="M25" s="72"/>
      <c r="N25" s="604" t="s">
        <v>186</v>
      </c>
      <c r="O25" s="604"/>
      <c r="P25" s="604"/>
      <c r="Q25" s="604"/>
      <c r="R25" s="604"/>
      <c r="S25" s="75"/>
      <c r="T25" s="553">
        <f>INDEX('حقوق ومزایا'!AV:AV,MATCH(O6,'حقوق ومزایا'!A:A,0),0)</f>
        <v>0</v>
      </c>
      <c r="U25" s="553"/>
      <c r="V25" s="553"/>
      <c r="W25" s="76" t="s">
        <v>17</v>
      </c>
      <c r="X25" s="602"/>
      <c r="Y25" s="602"/>
      <c r="Z25" s="77"/>
      <c r="AA25" s="78"/>
    </row>
    <row r="26" spans="2:28" s="5" customFormat="1" ht="23.25" customHeight="1" thickTop="1" thickBot="1">
      <c r="B26" s="608" t="s">
        <v>3</v>
      </c>
      <c r="C26" s="609"/>
      <c r="D26" s="609"/>
      <c r="E26" s="609"/>
      <c r="F26" s="609"/>
      <c r="G26" s="552">
        <f>INDEX('حقوق ومزایا'!P:P,MATCH(O6,'حقوق ومزایا'!A:A,0),0)</f>
        <v>0</v>
      </c>
      <c r="H26" s="552"/>
      <c r="I26" s="552"/>
      <c r="J26" s="610" t="s">
        <v>17</v>
      </c>
      <c r="K26" s="610"/>
      <c r="L26" s="6"/>
      <c r="M26" s="72"/>
      <c r="N26" s="545" t="s">
        <v>154</v>
      </c>
      <c r="O26" s="546"/>
      <c r="P26" s="546"/>
      <c r="Q26" s="546"/>
      <c r="R26" s="546"/>
      <c r="S26" s="546"/>
      <c r="T26" s="547">
        <f>SUM(T19:V25)</f>
        <v>10662660</v>
      </c>
      <c r="U26" s="547"/>
      <c r="V26" s="547"/>
      <c r="W26" s="15" t="s">
        <v>17</v>
      </c>
      <c r="X26" s="548"/>
      <c r="Y26" s="548"/>
      <c r="Z26" s="548"/>
      <c r="AA26" s="549"/>
      <c r="AB26" s="236"/>
    </row>
    <row r="27" spans="2:28" s="5" customFormat="1" ht="23.25" customHeight="1" thickTop="1">
      <c r="B27" s="608" t="s">
        <v>61</v>
      </c>
      <c r="C27" s="609"/>
      <c r="D27" s="609"/>
      <c r="E27" s="609"/>
      <c r="F27" s="609"/>
      <c r="G27" s="552">
        <f>INDEX('حقوق ومزایا'!M:M,MATCH(O6,'حقوق ومزایا'!A:A,0),0)</f>
        <v>0</v>
      </c>
      <c r="H27" s="552"/>
      <c r="I27" s="552"/>
      <c r="J27" s="610" t="s">
        <v>17</v>
      </c>
      <c r="K27" s="610"/>
      <c r="L27" s="6"/>
      <c r="M27" s="72"/>
      <c r="N27" s="618" t="s">
        <v>186</v>
      </c>
      <c r="O27" s="619"/>
      <c r="P27" s="619"/>
      <c r="Q27" s="619"/>
      <c r="R27" s="619"/>
      <c r="S27" s="19"/>
      <c r="T27" s="550"/>
      <c r="U27" s="550"/>
      <c r="V27" s="550"/>
      <c r="W27" s="6" t="s">
        <v>17</v>
      </c>
      <c r="X27" s="67"/>
      <c r="Y27" s="67"/>
      <c r="Z27" s="67"/>
      <c r="AA27" s="72"/>
    </row>
    <row r="28" spans="2:28" s="5" customFormat="1" ht="23.25" customHeight="1">
      <c r="B28" s="608" t="s">
        <v>60</v>
      </c>
      <c r="C28" s="609"/>
      <c r="D28" s="609"/>
      <c r="E28" s="609"/>
      <c r="F28" s="609"/>
      <c r="G28" s="552">
        <f>INDEX('حقوق ومزایا'!I:I,MATCH(O6,'حقوق ومزایا'!A:A,0),0)</f>
        <v>399000</v>
      </c>
      <c r="H28" s="552"/>
      <c r="I28" s="552"/>
      <c r="J28" s="610" t="s">
        <v>17</v>
      </c>
      <c r="K28" s="610"/>
      <c r="L28" s="6"/>
      <c r="M28" s="72"/>
      <c r="N28" s="592" t="s">
        <v>189</v>
      </c>
      <c r="O28" s="593"/>
      <c r="P28" s="593"/>
      <c r="Q28" s="593"/>
      <c r="R28" s="593"/>
      <c r="S28" s="19"/>
      <c r="T28" s="550">
        <f>INDEX('حقوق ومزایا'!AW:AW,MATCH(O6,'حقوق ومزایا'!A:A,0),0)</f>
        <v>9000000</v>
      </c>
      <c r="U28" s="550"/>
      <c r="V28" s="550"/>
      <c r="W28" s="6" t="s">
        <v>17</v>
      </c>
      <c r="X28" s="67"/>
      <c r="Y28" s="67"/>
      <c r="Z28" s="67"/>
      <c r="AA28" s="72"/>
    </row>
    <row r="29" spans="2:28" s="5" customFormat="1" ht="23.25" customHeight="1" thickBot="1">
      <c r="B29" s="613"/>
      <c r="C29" s="614"/>
      <c r="D29" s="614"/>
      <c r="E29" s="614"/>
      <c r="F29" s="614"/>
      <c r="G29" s="614"/>
      <c r="H29" s="614"/>
      <c r="I29" s="614"/>
      <c r="J29" s="614"/>
      <c r="K29" s="614"/>
      <c r="L29" s="614"/>
      <c r="M29" s="615"/>
      <c r="N29" s="620" t="s">
        <v>188</v>
      </c>
      <c r="O29" s="621"/>
      <c r="P29" s="621"/>
      <c r="Q29" s="621"/>
      <c r="R29" s="621"/>
      <c r="S29" s="19"/>
      <c r="T29" s="550">
        <f>INDEX('حقوق ومزایا'!AX:AX,MATCH(O6,'حقوق ومزایا'!A:A,0),0)</f>
        <v>0</v>
      </c>
      <c r="U29" s="550"/>
      <c r="V29" s="550"/>
      <c r="W29" s="14" t="s">
        <v>17</v>
      </c>
      <c r="X29" s="542"/>
      <c r="Y29" s="542"/>
      <c r="Z29" s="68"/>
      <c r="AA29" s="73"/>
    </row>
    <row r="30" spans="2:28" s="5" customFormat="1" ht="34.5" customHeight="1" thickTop="1" thickBot="1">
      <c r="B30" s="611" t="s">
        <v>21</v>
      </c>
      <c r="C30" s="612"/>
      <c r="D30" s="612"/>
      <c r="E30" s="612"/>
      <c r="F30" s="617">
        <f>SUM(G19:I29)</f>
        <v>10954782</v>
      </c>
      <c r="G30" s="617"/>
      <c r="H30" s="617"/>
      <c r="I30" s="617"/>
      <c r="J30" s="617"/>
      <c r="K30" s="543" t="s">
        <v>17</v>
      </c>
      <c r="L30" s="543"/>
      <c r="M30" s="544"/>
      <c r="N30" s="545" t="s">
        <v>22</v>
      </c>
      <c r="O30" s="546"/>
      <c r="P30" s="546"/>
      <c r="Q30" s="546"/>
      <c r="R30" s="546"/>
      <c r="S30" s="546"/>
      <c r="T30" s="616">
        <f>T16+T17+T18+T26+T28</f>
        <v>45953640</v>
      </c>
      <c r="U30" s="616"/>
      <c r="V30" s="616"/>
      <c r="W30" s="543" t="s">
        <v>17</v>
      </c>
      <c r="X30" s="543"/>
      <c r="Y30" s="15"/>
      <c r="Z30" s="57"/>
      <c r="AA30" s="15"/>
      <c r="AB30" s="236"/>
    </row>
    <row r="31" spans="2:28" s="5" customFormat="1" ht="33.75" customHeight="1" thickTop="1" thickBot="1">
      <c r="B31" s="605" t="s">
        <v>23</v>
      </c>
      <c r="C31" s="606"/>
      <c r="D31" s="606"/>
      <c r="E31" s="606"/>
      <c r="F31" s="606"/>
      <c r="G31" s="606"/>
      <c r="H31" s="606"/>
      <c r="I31" s="606"/>
      <c r="J31" s="606"/>
      <c r="K31" s="606"/>
      <c r="L31" s="606"/>
      <c r="M31" s="607"/>
      <c r="N31" s="605" t="s">
        <v>24</v>
      </c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607"/>
    </row>
    <row r="32" spans="2:28" s="5" customFormat="1" ht="23.25" customHeight="1" thickTop="1">
      <c r="B32" s="560" t="s">
        <v>45</v>
      </c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2"/>
      <c r="N32" s="570" t="s">
        <v>40</v>
      </c>
      <c r="O32" s="571"/>
      <c r="P32" s="571"/>
      <c r="Q32" s="571"/>
      <c r="R32" s="571"/>
      <c r="S32" s="571"/>
      <c r="T32" s="573">
        <f>INDEX('حقوق ومزایا'!AL:AL,MATCH(O6,'حقوق ومزایا'!A:A,0),0)</f>
        <v>452732</v>
      </c>
      <c r="U32" s="573"/>
      <c r="V32" s="573"/>
      <c r="W32" s="237" t="s">
        <v>17</v>
      </c>
      <c r="X32" s="578"/>
      <c r="Y32" s="578"/>
      <c r="Z32" s="409"/>
      <c r="AA32" s="235"/>
    </row>
    <row r="33" spans="2:59" s="5" customFormat="1" ht="23.25" customHeight="1">
      <c r="B33" s="560"/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2"/>
      <c r="N33" s="508" t="s">
        <v>25</v>
      </c>
      <c r="O33" s="509"/>
      <c r="P33" s="509"/>
      <c r="Q33" s="509"/>
      <c r="R33" s="509"/>
      <c r="S33" s="509"/>
      <c r="T33" s="504">
        <f>INDEX('حقوق ومزایا'!AC:AC,MATCH(O6,'حقوق ومزایا'!A:A,0),0)</f>
        <v>0</v>
      </c>
      <c r="U33" s="504"/>
      <c r="V33" s="504"/>
      <c r="W33" s="6" t="s">
        <v>17</v>
      </c>
      <c r="X33" s="513" t="s">
        <v>50</v>
      </c>
      <c r="Y33" s="513"/>
      <c r="Z33" s="410">
        <f>INDEX('حقوق ومزایا'!AE:AE,MATCH(O6,'حقوق ومزایا'!A:A,0),0)</f>
        <v>0</v>
      </c>
      <c r="AA33" s="72" t="s">
        <v>19</v>
      </c>
    </row>
    <row r="34" spans="2:59" s="5" customFormat="1" ht="23.25" customHeight="1" thickBot="1">
      <c r="B34" s="534" t="s">
        <v>26</v>
      </c>
      <c r="C34" s="535"/>
      <c r="D34" s="535"/>
      <c r="E34" s="535"/>
      <c r="F34" s="535"/>
      <c r="G34" s="535"/>
      <c r="H34" s="535"/>
      <c r="I34" s="535"/>
      <c r="J34" s="535"/>
      <c r="K34" s="535"/>
      <c r="L34" s="535"/>
      <c r="M34" s="536"/>
      <c r="N34" s="508" t="s">
        <v>191</v>
      </c>
      <c r="O34" s="509"/>
      <c r="P34" s="509"/>
      <c r="Q34" s="509"/>
      <c r="R34" s="509"/>
      <c r="S34" s="509"/>
      <c r="T34" s="603">
        <f>INDEX(وامها!AB:AB,MATCH(O6,وامها!B:B,0))</f>
        <v>0</v>
      </c>
      <c r="U34" s="603"/>
      <c r="V34" s="603"/>
      <c r="W34" s="6" t="s">
        <v>17</v>
      </c>
      <c r="X34" s="513"/>
      <c r="Y34" s="513"/>
      <c r="Z34" s="59"/>
      <c r="AA34" s="72"/>
    </row>
    <row r="35" spans="2:59" s="5" customFormat="1" ht="23.25" customHeight="1" thickTop="1">
      <c r="B35" s="523" t="s">
        <v>27</v>
      </c>
      <c r="C35" s="524"/>
      <c r="D35" s="524"/>
      <c r="E35" s="524"/>
      <c r="F35" s="524"/>
      <c r="G35" s="525"/>
      <c r="H35" s="530" t="s">
        <v>28</v>
      </c>
      <c r="I35" s="524"/>
      <c r="J35" s="524"/>
      <c r="K35" s="524"/>
      <c r="L35" s="524"/>
      <c r="M35" s="531"/>
      <c r="N35" s="508" t="s">
        <v>370</v>
      </c>
      <c r="O35" s="509"/>
      <c r="P35" s="509"/>
      <c r="Q35" s="509"/>
      <c r="R35" s="509"/>
      <c r="S35" s="509"/>
      <c r="T35" s="504">
        <f>IF(T26&lt;11500000,0,T26-11500000)*10%</f>
        <v>0</v>
      </c>
      <c r="U35" s="504"/>
      <c r="V35" s="504"/>
      <c r="W35" s="6" t="s">
        <v>17</v>
      </c>
      <c r="X35" s="513"/>
      <c r="Y35" s="513"/>
      <c r="Z35" s="59"/>
      <c r="AA35" s="72"/>
      <c r="AC35" s="11"/>
      <c r="AD35" s="58"/>
    </row>
    <row r="36" spans="2:59" s="5" customFormat="1" ht="23.25" customHeight="1" thickBot="1">
      <c r="B36" s="527" t="s">
        <v>54</v>
      </c>
      <c r="C36" s="528"/>
      <c r="D36" s="528"/>
      <c r="E36" s="528"/>
      <c r="F36" s="528"/>
      <c r="G36" s="529"/>
      <c r="H36" s="506" t="s">
        <v>422</v>
      </c>
      <c r="I36" s="506"/>
      <c r="J36" s="506"/>
      <c r="K36" s="506"/>
      <c r="L36" s="506"/>
      <c r="M36" s="507"/>
      <c r="N36" s="508" t="s">
        <v>365</v>
      </c>
      <c r="O36" s="509"/>
      <c r="P36" s="509"/>
      <c r="Q36" s="509"/>
      <c r="R36" s="509"/>
      <c r="S36" s="509"/>
      <c r="T36" s="504">
        <f>INDEX('حقوق ومزایا'!AJ:AJ,MATCH(O6,'حقوق ومزایا'!A:A,0),0)</f>
        <v>0</v>
      </c>
      <c r="U36" s="504"/>
      <c r="V36" s="504"/>
      <c r="W36" s="6" t="s">
        <v>17</v>
      </c>
      <c r="X36" s="513"/>
      <c r="Y36" s="513"/>
      <c r="Z36" s="59"/>
      <c r="AA36" s="72"/>
      <c r="AC36" s="11"/>
      <c r="AD36" s="58"/>
    </row>
    <row r="37" spans="2:59" s="5" customFormat="1" ht="23.25" customHeight="1" thickTop="1" thickBot="1">
      <c r="B37" s="523" t="s">
        <v>29</v>
      </c>
      <c r="C37" s="524"/>
      <c r="D37" s="524"/>
      <c r="E37" s="524"/>
      <c r="F37" s="524"/>
      <c r="G37" s="525"/>
      <c r="H37" s="530" t="s">
        <v>30</v>
      </c>
      <c r="I37" s="524"/>
      <c r="J37" s="524"/>
      <c r="K37" s="524"/>
      <c r="L37" s="524"/>
      <c r="M37" s="531"/>
      <c r="N37" s="508" t="s">
        <v>153</v>
      </c>
      <c r="O37" s="509"/>
      <c r="P37" s="509"/>
      <c r="Q37" s="511"/>
      <c r="R37" s="509"/>
      <c r="S37" s="509"/>
      <c r="T37" s="504">
        <f>(T26-T20+T18-T24)*7%</f>
        <v>669386.20000000007</v>
      </c>
      <c r="U37" s="504"/>
      <c r="V37" s="504"/>
      <c r="W37" s="6" t="s">
        <v>17</v>
      </c>
      <c r="X37" s="513"/>
      <c r="Y37" s="513"/>
      <c r="Z37" s="249"/>
      <c r="AA37" s="72"/>
    </row>
    <row r="38" spans="2:59" s="5" customFormat="1" ht="23.25" customHeight="1" thickTop="1" thickBot="1">
      <c r="B38" s="505" t="s">
        <v>422</v>
      </c>
      <c r="C38" s="506"/>
      <c r="D38" s="506"/>
      <c r="E38" s="506"/>
      <c r="F38" s="506"/>
      <c r="G38" s="507"/>
      <c r="H38" s="514" t="s">
        <v>55</v>
      </c>
      <c r="I38" s="515"/>
      <c r="J38" s="515"/>
      <c r="K38" s="515"/>
      <c r="L38" s="515"/>
      <c r="M38" s="516"/>
      <c r="N38" s="510" t="s">
        <v>384</v>
      </c>
      <c r="O38" s="511"/>
      <c r="P38" s="511"/>
      <c r="Q38" s="511"/>
      <c r="R38" s="511"/>
      <c r="S38" s="511"/>
      <c r="T38" s="574">
        <f>INDEX('حقوق ومزایا'!AK:AK,MATCH(O6,'حقوق ومزایا'!A:A,0),0)</f>
        <v>0</v>
      </c>
      <c r="U38" s="574"/>
      <c r="V38" s="574"/>
      <c r="W38" s="6" t="s">
        <v>17</v>
      </c>
      <c r="X38" s="542"/>
      <c r="Y38" s="542"/>
      <c r="Z38" s="250"/>
      <c r="AA38" s="73"/>
    </row>
    <row r="39" spans="2:59" s="5" customFormat="1" ht="23.25" customHeight="1" thickTop="1" thickBot="1">
      <c r="B39" s="576" t="s">
        <v>32</v>
      </c>
      <c r="C39" s="518"/>
      <c r="D39" s="518"/>
      <c r="E39" s="518"/>
      <c r="F39" s="518"/>
      <c r="G39" s="518"/>
      <c r="H39" s="517" t="s">
        <v>33</v>
      </c>
      <c r="I39" s="518"/>
      <c r="J39" s="518"/>
      <c r="K39" s="518"/>
      <c r="L39" s="518"/>
      <c r="M39" s="519"/>
      <c r="N39" s="568" t="s">
        <v>31</v>
      </c>
      <c r="O39" s="569"/>
      <c r="P39" s="569"/>
      <c r="Q39" s="569"/>
      <c r="R39" s="569"/>
      <c r="S39" s="20"/>
      <c r="T39" s="526">
        <f>SUM(T32:V38)</f>
        <v>1122118.2000000002</v>
      </c>
      <c r="U39" s="526"/>
      <c r="V39" s="526"/>
      <c r="W39" s="15" t="s">
        <v>17</v>
      </c>
      <c r="X39" s="15"/>
      <c r="Y39" s="15"/>
      <c r="Z39" s="57"/>
      <c r="AA39" s="74"/>
    </row>
    <row r="40" spans="2:59" s="5" customFormat="1" ht="23.25" customHeight="1" thickTop="1">
      <c r="B40" s="577"/>
      <c r="C40" s="521"/>
      <c r="D40" s="521"/>
      <c r="E40" s="521"/>
      <c r="F40" s="521"/>
      <c r="G40" s="521"/>
      <c r="H40" s="520"/>
      <c r="I40" s="521"/>
      <c r="J40" s="521"/>
      <c r="K40" s="521"/>
      <c r="L40" s="521"/>
      <c r="M40" s="522"/>
      <c r="N40" s="566" t="s">
        <v>34</v>
      </c>
      <c r="O40" s="567"/>
      <c r="P40" s="567"/>
      <c r="Q40" s="567"/>
      <c r="R40" s="567"/>
      <c r="S40" s="575">
        <f>T30-T39+T29</f>
        <v>44831521.799999997</v>
      </c>
      <c r="T40" s="575"/>
      <c r="U40" s="575"/>
      <c r="V40" s="575"/>
      <c r="W40" s="6" t="s">
        <v>17</v>
      </c>
      <c r="X40" s="6"/>
      <c r="Y40" s="6"/>
      <c r="Z40" s="67"/>
      <c r="AA40" s="72"/>
    </row>
    <row r="41" spans="2:59" s="5" customFormat="1" ht="23.25" customHeight="1" thickBot="1">
      <c r="B41" s="527" t="s">
        <v>367</v>
      </c>
      <c r="C41" s="528"/>
      <c r="D41" s="528"/>
      <c r="E41" s="528"/>
      <c r="F41" s="528"/>
      <c r="G41" s="529"/>
      <c r="H41" s="528" t="s">
        <v>453</v>
      </c>
      <c r="I41" s="528"/>
      <c r="J41" s="528"/>
      <c r="K41" s="528"/>
      <c r="L41" s="528"/>
      <c r="M41" s="563"/>
      <c r="N41" s="564" t="s">
        <v>43</v>
      </c>
      <c r="O41" s="565"/>
      <c r="P41" s="572">
        <f>INDEX('حقوق ومزایا'!AY:AY,MATCH(O6,'حقوق ومزایا'!A:A,0),0)</f>
        <v>0</v>
      </c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411" t="s">
        <v>17</v>
      </c>
      <c r="AB41" s="16"/>
    </row>
    <row r="42" spans="2:59" s="16" customFormat="1" ht="33" customHeight="1" thickTop="1">
      <c r="B42" s="532" t="s">
        <v>35</v>
      </c>
      <c r="C42" s="532"/>
      <c r="D42" s="559" t="str">
        <f>E6</f>
        <v xml:space="preserve">خلیل </v>
      </c>
      <c r="E42" s="559"/>
      <c r="F42" s="559" t="str">
        <f>G6</f>
        <v>آزادیخواه</v>
      </c>
      <c r="G42" s="559"/>
      <c r="H42" s="559"/>
      <c r="I42" s="558" t="s">
        <v>424</v>
      </c>
      <c r="J42" s="558"/>
      <c r="K42" s="558"/>
      <c r="L42" s="512">
        <f>INDEX('بانك اطلاعاتي'!I:I,MATCH(O6,'بانك اطلاعاتي'!D:D,0),0)</f>
        <v>4315203126</v>
      </c>
      <c r="M42" s="512"/>
      <c r="N42" s="512"/>
      <c r="O42" s="512"/>
      <c r="P42" s="532" t="s">
        <v>36</v>
      </c>
      <c r="Q42" s="532"/>
      <c r="R42" s="532"/>
      <c r="S42" s="503">
        <f>P41</f>
        <v>0</v>
      </c>
      <c r="T42" s="503"/>
      <c r="U42" s="503"/>
      <c r="V42" s="503"/>
      <c r="W42" s="503"/>
      <c r="X42" s="503"/>
      <c r="Y42" s="503"/>
      <c r="Z42" s="539" t="s">
        <v>423</v>
      </c>
      <c r="AA42" s="539"/>
    </row>
    <row r="43" spans="2:59" s="16" customFormat="1" ht="36" customHeight="1">
      <c r="B43" s="533" t="s">
        <v>419</v>
      </c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3"/>
      <c r="W43" s="533"/>
      <c r="X43" s="533"/>
      <c r="Y43" s="533"/>
      <c r="Z43" s="533"/>
    </row>
    <row r="44" spans="2:59" s="3" customFormat="1" ht="27" customHeight="1"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51" t="s">
        <v>38</v>
      </c>
      <c r="V44" s="551"/>
      <c r="W44" s="551"/>
      <c r="X44" s="551"/>
      <c r="Y44" s="551"/>
      <c r="Z44" s="551"/>
      <c r="AA44" s="538"/>
    </row>
    <row r="45" spans="2:59" s="5" customFormat="1" ht="47.25" customHeight="1"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51"/>
      <c r="V45" s="551"/>
      <c r="W45" s="551"/>
      <c r="X45" s="551"/>
      <c r="Y45" s="551"/>
      <c r="Z45" s="551"/>
      <c r="AA45" s="538"/>
    </row>
    <row r="46" spans="2:59" s="5" customFormat="1" ht="15">
      <c r="G46" s="36"/>
      <c r="H46" s="36"/>
      <c r="I46" s="36"/>
      <c r="V46" s="55"/>
      <c r="Z46" s="51"/>
    </row>
    <row r="47" spans="2:59" s="5" customFormat="1" ht="21">
      <c r="G47" s="36"/>
      <c r="H47" s="36"/>
      <c r="I47" s="36"/>
      <c r="V47" s="55"/>
      <c r="Z47" s="51"/>
      <c r="BG47" s="12"/>
    </row>
  </sheetData>
  <mergeCells count="169">
    <mergeCell ref="X21:Y21"/>
    <mergeCell ref="X19:Y19"/>
    <mergeCell ref="B23:F23"/>
    <mergeCell ref="B24:F24"/>
    <mergeCell ref="B22:F22"/>
    <mergeCell ref="N23:R23"/>
    <mergeCell ref="G24:I24"/>
    <mergeCell ref="N22:R22"/>
    <mergeCell ref="N24:R24"/>
    <mergeCell ref="N20:R20"/>
    <mergeCell ref="X23:Y23"/>
    <mergeCell ref="N21:R21"/>
    <mergeCell ref="N18:R18"/>
    <mergeCell ref="T21:V21"/>
    <mergeCell ref="B21:M21"/>
    <mergeCell ref="J22:K22"/>
    <mergeCell ref="J23:K23"/>
    <mergeCell ref="J24:K24"/>
    <mergeCell ref="B17:F17"/>
    <mergeCell ref="B18:F18"/>
    <mergeCell ref="N19:R19"/>
    <mergeCell ref="T18:V18"/>
    <mergeCell ref="T23:V23"/>
    <mergeCell ref="T19:V19"/>
    <mergeCell ref="B2:AA2"/>
    <mergeCell ref="M7:O7"/>
    <mergeCell ref="U6:W6"/>
    <mergeCell ref="R6:T6"/>
    <mergeCell ref="P7:Q7"/>
    <mergeCell ref="B3:X3"/>
    <mergeCell ref="B4:X4"/>
    <mergeCell ref="Z3:AA3"/>
    <mergeCell ref="Z4:AA4"/>
    <mergeCell ref="E6:F6"/>
    <mergeCell ref="B6:D6"/>
    <mergeCell ref="Y6:Z6"/>
    <mergeCell ref="K6:N6"/>
    <mergeCell ref="O6:P6"/>
    <mergeCell ref="B7:C7"/>
    <mergeCell ref="K7:L7"/>
    <mergeCell ref="D7:G7"/>
    <mergeCell ref="V7:W7"/>
    <mergeCell ref="Z7:AA7"/>
    <mergeCell ref="X7:Y7"/>
    <mergeCell ref="R7:T7"/>
    <mergeCell ref="G6:J6"/>
    <mergeCell ref="H7:J7"/>
    <mergeCell ref="N26:S26"/>
    <mergeCell ref="G27:I27"/>
    <mergeCell ref="T30:V30"/>
    <mergeCell ref="F30:J30"/>
    <mergeCell ref="T27:V27"/>
    <mergeCell ref="N27:R27"/>
    <mergeCell ref="N28:R28"/>
    <mergeCell ref="N29:R29"/>
    <mergeCell ref="J26:K26"/>
    <mergeCell ref="J27:K27"/>
    <mergeCell ref="J28:K28"/>
    <mergeCell ref="G25:I25"/>
    <mergeCell ref="T34:V34"/>
    <mergeCell ref="X35:Y35"/>
    <mergeCell ref="X22:Y22"/>
    <mergeCell ref="T17:V17"/>
    <mergeCell ref="G26:I26"/>
    <mergeCell ref="G28:I28"/>
    <mergeCell ref="T24:V24"/>
    <mergeCell ref="X24:Y24"/>
    <mergeCell ref="N25:R25"/>
    <mergeCell ref="B31:M31"/>
    <mergeCell ref="X25:Y25"/>
    <mergeCell ref="T25:V25"/>
    <mergeCell ref="B25:F25"/>
    <mergeCell ref="B26:F26"/>
    <mergeCell ref="B27:F27"/>
    <mergeCell ref="B28:F28"/>
    <mergeCell ref="J25:K25"/>
    <mergeCell ref="B30:E30"/>
    <mergeCell ref="N31:AA31"/>
    <mergeCell ref="B29:M29"/>
    <mergeCell ref="X29:Y29"/>
    <mergeCell ref="T33:V33"/>
    <mergeCell ref="N33:S33"/>
    <mergeCell ref="B8:AA8"/>
    <mergeCell ref="X9:AA10"/>
    <mergeCell ref="X18:Y18"/>
    <mergeCell ref="N16:R16"/>
    <mergeCell ref="S9:W10"/>
    <mergeCell ref="B16:M16"/>
    <mergeCell ref="B19:F20"/>
    <mergeCell ref="Y11:AB11"/>
    <mergeCell ref="W11:X11"/>
    <mergeCell ref="B12:AA12"/>
    <mergeCell ref="N17:R17"/>
    <mergeCell ref="B9:R10"/>
    <mergeCell ref="B11:D11"/>
    <mergeCell ref="X17:Y17"/>
    <mergeCell ref="P11:V11"/>
    <mergeCell ref="E11:K11"/>
    <mergeCell ref="L19:M20"/>
    <mergeCell ref="J19:K20"/>
    <mergeCell ref="T20:V20"/>
    <mergeCell ref="G17:I17"/>
    <mergeCell ref="G18:I18"/>
    <mergeCell ref="X16:Y16"/>
    <mergeCell ref="X20:Y20"/>
    <mergeCell ref="L11:O11"/>
    <mergeCell ref="B15:M15"/>
    <mergeCell ref="N15:AA15"/>
    <mergeCell ref="T16:V16"/>
    <mergeCell ref="I42:K42"/>
    <mergeCell ref="P42:R42"/>
    <mergeCell ref="D42:E42"/>
    <mergeCell ref="F42:H42"/>
    <mergeCell ref="B32:M33"/>
    <mergeCell ref="B41:G41"/>
    <mergeCell ref="H41:M41"/>
    <mergeCell ref="N41:O41"/>
    <mergeCell ref="N40:R40"/>
    <mergeCell ref="N39:R39"/>
    <mergeCell ref="N32:S32"/>
    <mergeCell ref="N36:S36"/>
    <mergeCell ref="N37:S37"/>
    <mergeCell ref="P41:Z41"/>
    <mergeCell ref="H36:M36"/>
    <mergeCell ref="T32:V32"/>
    <mergeCell ref="T38:V38"/>
    <mergeCell ref="S40:V40"/>
    <mergeCell ref="B39:G40"/>
    <mergeCell ref="T37:V37"/>
    <mergeCell ref="X32:Y32"/>
    <mergeCell ref="B43:Z43"/>
    <mergeCell ref="X34:Y34"/>
    <mergeCell ref="T36:V36"/>
    <mergeCell ref="N35:S35"/>
    <mergeCell ref="B34:M34"/>
    <mergeCell ref="B44:T45"/>
    <mergeCell ref="AA44:AA45"/>
    <mergeCell ref="Z42:AA42"/>
    <mergeCell ref="G19:I20"/>
    <mergeCell ref="X33:Y33"/>
    <mergeCell ref="X36:Y36"/>
    <mergeCell ref="X38:Y38"/>
    <mergeCell ref="H35:M35"/>
    <mergeCell ref="K30:M30"/>
    <mergeCell ref="W30:X30"/>
    <mergeCell ref="N30:S30"/>
    <mergeCell ref="T26:V26"/>
    <mergeCell ref="X26:AA26"/>
    <mergeCell ref="T29:V29"/>
    <mergeCell ref="T28:V28"/>
    <mergeCell ref="U44:Z45"/>
    <mergeCell ref="G22:I22"/>
    <mergeCell ref="G23:I23"/>
    <mergeCell ref="T22:V22"/>
    <mergeCell ref="S42:Y42"/>
    <mergeCell ref="T35:V35"/>
    <mergeCell ref="B38:G38"/>
    <mergeCell ref="N34:S34"/>
    <mergeCell ref="N38:S38"/>
    <mergeCell ref="L42:O42"/>
    <mergeCell ref="X37:Y37"/>
    <mergeCell ref="H38:M38"/>
    <mergeCell ref="H39:M40"/>
    <mergeCell ref="B37:G37"/>
    <mergeCell ref="T39:V39"/>
    <mergeCell ref="B35:G35"/>
    <mergeCell ref="B36:G36"/>
    <mergeCell ref="H37:M37"/>
    <mergeCell ref="B42:C42"/>
  </mergeCells>
  <phoneticPr fontId="3" type="noConversion"/>
  <printOptions horizontalCentered="1"/>
  <pageMargins left="0.140625" right="0" top="0.19685039370078741" bottom="0.15748031496062992" header="0" footer="0"/>
  <pageSetup paperSize="9" scale="65" orientation="portrait" r:id="rId1"/>
  <headerFooter alignWithMargins="0"/>
  <ignoredErrors>
    <ignoredError sqref="T3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بانك اطلاعاتي</vt:lpstr>
      <vt:lpstr>اطلاعات فردی</vt:lpstr>
      <vt:lpstr>حقوق ومزایا</vt:lpstr>
      <vt:lpstr>لیست حقوق</vt:lpstr>
      <vt:lpstr>وامها</vt:lpstr>
      <vt:lpstr>سابقه بیمه ای</vt:lpstr>
      <vt:lpstr>روز کارکرد</vt:lpstr>
      <vt:lpstr>مرخصی</vt:lpstr>
      <vt:lpstr>مفاصا </vt:lpstr>
      <vt:lpstr>قراردادها</vt:lpstr>
      <vt:lpstr>فیش حقوقی</vt:lpstr>
      <vt:lpstr>برگه مرخصی</vt:lpstr>
      <vt:lpstr>اضافه کار نگهبانان</vt:lpstr>
      <vt:lpstr>'برگه مرخصی'!Print_Area</vt:lpstr>
      <vt:lpstr>'فیش حقوقی'!Print_Area</vt:lpstr>
      <vt:lpstr>قراردادها!Print_Area</vt:lpstr>
      <vt:lpstr>'مفاصا '!Print_Area</vt:lpstr>
      <vt:lpstr>تاریخ_استخدام</vt:lpstr>
      <vt:lpstr>شماره_بیمه</vt:lpstr>
      <vt:lpstr>شماره_پرسنلی</vt:lpstr>
      <vt:lpstr>شهرت</vt:lpstr>
      <vt:lpstr>مساعده</vt:lpstr>
      <vt:lpstr>نام</vt:lpstr>
    </vt:vector>
  </TitlesOfParts>
  <Manager>s.sadri@zarrinac.com;a.shamloo@zarrinac.com;m.heidarinejad@zarrinac.com</Manager>
  <Company>Hisense</Company>
  <LinksUpToDate>false</LinksUpToDate>
  <SharedDoc>false</SharedDoc>
  <HyperlinkBase>-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My own file</dc:title>
  <dc:subject>All detail about workers</dc:subject>
  <dc:creator>-</dc:creator>
  <cp:keywords>s.sadri</cp:keywords>
  <dc:description>The full informaton about salery and worker's details ...</dc:description>
  <cp:lastModifiedBy>مسعود رضایی</cp:lastModifiedBy>
  <cp:lastPrinted>2018-01-16T06:31:49Z</cp:lastPrinted>
  <dcterms:created xsi:type="dcterms:W3CDTF">2009-11-09T11:24:23Z</dcterms:created>
  <dcterms:modified xsi:type="dcterms:W3CDTF">2018-01-16T06:32:28Z</dcterms:modified>
  <cp:category>-</cp:category>
  <cp:contentStatus>-</cp:contentStatus>
</cp:coreProperties>
</file>