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/>
  </bookViews>
  <sheets>
    <sheet name="کرومیت" sheetId="1" r:id="rId1"/>
    <sheet name="تیرچه بلوک" sheetId="2" r:id="rId2"/>
    <sheet name="کامپوزیت" sheetId="4" r:id="rId3"/>
    <sheet name="دیوارها" sheetId="6" r:id="rId4"/>
    <sheet name="جدول محاسبه وزن تیرچه فلزی کروم" sheetId="5" r:id="rId5"/>
  </sheets>
  <calcPr calcId="125725"/>
</workbook>
</file>

<file path=xl/calcChain.xml><?xml version="1.0" encoding="utf-8"?>
<calcChain xmlns="http://schemas.openxmlformats.org/spreadsheetml/2006/main">
  <c r="F14" i="4"/>
  <c r="L14"/>
  <c r="F15"/>
  <c r="L15"/>
  <c r="F16"/>
  <c r="L16"/>
  <c r="F26" i="6"/>
  <c r="F25"/>
  <c r="F24"/>
  <c r="L15"/>
  <c r="L14"/>
  <c r="L13"/>
  <c r="L12"/>
  <c r="F15"/>
  <c r="F14"/>
  <c r="F13"/>
  <c r="F12"/>
  <c r="F11"/>
  <c r="G20" i="5"/>
  <c r="O17"/>
  <c r="G17"/>
  <c r="O16"/>
  <c r="G16"/>
  <c r="O15"/>
  <c r="G15"/>
  <c r="O14"/>
  <c r="G14"/>
  <c r="O13"/>
  <c r="G13"/>
  <c r="O7"/>
  <c r="G7"/>
  <c r="O6"/>
  <c r="G6"/>
  <c r="O5"/>
  <c r="O4"/>
  <c r="G4"/>
  <c r="O3"/>
  <c r="G3"/>
  <c r="O8" l="1"/>
  <c r="O9" s="1"/>
  <c r="G8"/>
  <c r="G9" s="1"/>
  <c r="I23" s="1"/>
  <c r="G18"/>
  <c r="G19" s="1"/>
  <c r="O18"/>
  <c r="O19" s="1"/>
  <c r="F27" i="6"/>
  <c r="L16"/>
  <c r="F16"/>
  <c r="L19" i="4"/>
  <c r="L18"/>
  <c r="L17"/>
  <c r="F19"/>
  <c r="F18"/>
  <c r="F17"/>
  <c r="L18" i="2"/>
  <c r="F18"/>
  <c r="L17"/>
  <c r="F17"/>
  <c r="L16"/>
  <c r="F16"/>
  <c r="L15"/>
  <c r="F15"/>
  <c r="L14"/>
  <c r="F14"/>
  <c r="L13"/>
  <c r="F13"/>
  <c r="L12"/>
  <c r="F12"/>
  <c r="L12" i="1"/>
  <c r="L18"/>
  <c r="L17"/>
  <c r="L16"/>
  <c r="L15"/>
  <c r="L14"/>
  <c r="L13"/>
  <c r="F16"/>
  <c r="F18"/>
  <c r="F17"/>
  <c r="F15"/>
  <c r="F14"/>
  <c r="F13"/>
  <c r="F12"/>
  <c r="L21" l="1"/>
  <c r="L20" i="4"/>
  <c r="F20"/>
  <c r="L20" i="2"/>
  <c r="F20"/>
  <c r="F21" i="1"/>
</calcChain>
</file>

<file path=xl/sharedStrings.xml><?xml version="1.0" encoding="utf-8"?>
<sst xmlns="http://schemas.openxmlformats.org/spreadsheetml/2006/main" count="282" uniqueCount="72">
  <si>
    <t>وزن واحد سطح اجزا و مصالح در سقف کرومیت</t>
  </si>
  <si>
    <t>طبقات</t>
  </si>
  <si>
    <t>مصالح مصرفی</t>
  </si>
  <si>
    <t>ملات ماسه و سیمان</t>
  </si>
  <si>
    <t>پوکه معدنی جهت کفسازی</t>
  </si>
  <si>
    <t>بتن سقف</t>
  </si>
  <si>
    <t>بلوک سیمانی</t>
  </si>
  <si>
    <t>اندود گچ و خاک</t>
  </si>
  <si>
    <t>اندود گچ</t>
  </si>
  <si>
    <t>وزن مخصوص</t>
  </si>
  <si>
    <t>ضخامت</t>
  </si>
  <si>
    <t>تعداد</t>
  </si>
  <si>
    <t>شدت بار</t>
  </si>
  <si>
    <t>Kg/m3</t>
  </si>
  <si>
    <t>cm</t>
  </si>
  <si>
    <t>-</t>
  </si>
  <si>
    <t>کاشی سرامیک کفی</t>
  </si>
  <si>
    <t>وزن بتن تیرچه</t>
  </si>
  <si>
    <t>وزن تیرچه فلزی</t>
  </si>
  <si>
    <t xml:space="preserve">2*0.1*0.2*2500/1.5 = </t>
  </si>
  <si>
    <t>جمع</t>
  </si>
  <si>
    <t>بام</t>
  </si>
  <si>
    <t>ایزوگام</t>
  </si>
  <si>
    <t>وزن واحد سطح اجزا و مصالح در سقف تیرچه بلوک</t>
  </si>
  <si>
    <t xml:space="preserve">2*0.1*0.2*2500 = </t>
  </si>
  <si>
    <t>وزن واحد سطح اجزا و مصالح در سقف کامپوزیت</t>
  </si>
  <si>
    <t>سقف کاذب</t>
  </si>
  <si>
    <r>
      <t xml:space="preserve">* وزن واحد سطح سقف کامپوزیت در طبقات بدون احتساب بار معادل تیغه بندی </t>
    </r>
    <r>
      <rPr>
        <b/>
        <sz val="14"/>
        <color theme="1"/>
        <rFont val="B Nazanin"/>
        <charset val="178"/>
      </rPr>
      <t>420</t>
    </r>
    <r>
      <rPr>
        <sz val="14"/>
        <color theme="1"/>
        <rFont val="B Nazanin"/>
        <charset val="178"/>
      </rPr>
      <t xml:space="preserve"> کیلوگرم بر متر مربع میباشد.</t>
    </r>
  </si>
  <si>
    <r>
      <t xml:space="preserve">* وزن واحد سطح سقف کرومیت در طبقات بدون احتساب بار معادل تیغه بندی </t>
    </r>
    <r>
      <rPr>
        <b/>
        <sz val="13"/>
        <color theme="1"/>
        <rFont val="B Nazanin"/>
        <charset val="178"/>
      </rPr>
      <t>500</t>
    </r>
    <r>
      <rPr>
        <sz val="13"/>
        <color theme="1"/>
        <rFont val="B Nazanin"/>
        <charset val="178"/>
      </rPr>
      <t xml:space="preserve"> کیلوگرم بر متر مربع میباشد.</t>
    </r>
  </si>
  <si>
    <r>
      <t xml:space="preserve">* وزن واحد سطح سقف کرومیت در بام بدون احتساب بار معادل تیغه بندی </t>
    </r>
    <r>
      <rPr>
        <b/>
        <sz val="13"/>
        <color theme="1"/>
        <rFont val="B Nazanin"/>
        <charset val="178"/>
      </rPr>
      <t>510</t>
    </r>
    <r>
      <rPr>
        <sz val="13"/>
        <color theme="1"/>
        <rFont val="B Nazanin"/>
        <charset val="178"/>
      </rPr>
      <t xml:space="preserve"> کیلوگرم بر متر مربع میباشد.</t>
    </r>
  </si>
  <si>
    <t xml:space="preserve">2*13/1.5 = </t>
  </si>
  <si>
    <t>K_1 (L&lt;3m)</t>
  </si>
  <si>
    <t>طول</t>
  </si>
  <si>
    <t>عرض</t>
  </si>
  <si>
    <t xml:space="preserve">وزن واحد </t>
  </si>
  <si>
    <t>وزن کل</t>
  </si>
  <si>
    <t>K_3 (5 &lt; L &lt; 6 m)</t>
  </si>
  <si>
    <t>نبشی بالایی (L30*30*3)</t>
  </si>
  <si>
    <t>--</t>
  </si>
  <si>
    <t>نبشی بالایی (L40*40*4)</t>
  </si>
  <si>
    <t>میلگرد خرپایی(T10)</t>
  </si>
  <si>
    <t>میلگرد خرپایی(T12)</t>
  </si>
  <si>
    <t>میلگرد خرپایی تقویتی ابتدا و انتها(T10)</t>
  </si>
  <si>
    <t>ورق پایینی</t>
  </si>
  <si>
    <t>ورق  ابتدا و انتها (ورق گوشواره)</t>
  </si>
  <si>
    <t>جمع برای طول 3 متر</t>
  </si>
  <si>
    <t>جمع برای طول 6 متر</t>
  </si>
  <si>
    <t>وزن واحد طول تیرچه تیپ 1</t>
  </si>
  <si>
    <t>وزن واحد طول تیرچه تیپ 3</t>
  </si>
  <si>
    <t>K_2 (3 &lt; L &lt; 5m)</t>
  </si>
  <si>
    <t>K_4 (6 &lt; L &lt; 7m)</t>
  </si>
  <si>
    <t>نبشی بالایی (L50*50*5)</t>
  </si>
  <si>
    <t>جمع برای طول 5 متر</t>
  </si>
  <si>
    <t>جمع برای طول 7 متر</t>
  </si>
  <si>
    <t>وزن واحد طول تیرچه تیپ 2</t>
  </si>
  <si>
    <t>وزن واحد طول تیرچه تیپ 4</t>
  </si>
  <si>
    <t>وزن واحد سطح میلگرد های حرارتی</t>
  </si>
  <si>
    <t>متوسط وزن واحد طول تیرچه فلزی کرومیت (گیلوگرم بر متر)</t>
  </si>
  <si>
    <r>
      <t xml:space="preserve">* وزن واحد سطح سقف کامپوزیت در بام بدون احتساب بار معادل تیغه بندی </t>
    </r>
    <r>
      <rPr>
        <b/>
        <sz val="14"/>
        <color theme="1"/>
        <rFont val="B Nazanin"/>
        <charset val="178"/>
      </rPr>
      <t>420</t>
    </r>
    <r>
      <rPr>
        <sz val="14"/>
        <color theme="1"/>
        <rFont val="B Nazanin"/>
        <charset val="178"/>
      </rPr>
      <t xml:space="preserve"> کیلوگرم بر متر مربع میباشد.</t>
    </r>
  </si>
  <si>
    <t>وزن واحد سطح اجزا و مصالح در دیوارها</t>
  </si>
  <si>
    <t>بلوک سفالی</t>
  </si>
  <si>
    <t>سنگ نما</t>
  </si>
  <si>
    <r>
      <t>دیوار 22 سانتی</t>
    </r>
    <r>
      <rPr>
        <u/>
        <sz val="12"/>
        <color theme="1"/>
        <rFont val="B Titr"/>
        <charset val="178"/>
      </rPr>
      <t xml:space="preserve"> </t>
    </r>
    <r>
      <rPr>
        <u/>
        <sz val="14"/>
        <color theme="1"/>
        <rFont val="B Titr"/>
        <charset val="178"/>
      </rPr>
      <t>با نما</t>
    </r>
  </si>
  <si>
    <r>
      <t xml:space="preserve">دیوار 22 سانتی </t>
    </r>
    <r>
      <rPr>
        <u/>
        <sz val="14"/>
        <color theme="1"/>
        <rFont val="B Titr"/>
        <charset val="178"/>
      </rPr>
      <t>بدون نما</t>
    </r>
  </si>
  <si>
    <r>
      <t xml:space="preserve">در مجموع وزن تیغه های خارجی </t>
    </r>
    <r>
      <rPr>
        <b/>
        <sz val="11"/>
        <color theme="1"/>
        <rFont val="B Nazanin"/>
        <charset val="178"/>
      </rPr>
      <t>بدون نما</t>
    </r>
    <r>
      <rPr>
        <sz val="11"/>
        <color theme="1"/>
        <rFont val="B Nazanin"/>
        <charset val="178"/>
      </rPr>
      <t xml:space="preserve"> برابر 265 کیلوگرم بر مترمربع درنظر گرفته شده است که با احتساب 2/70 متر ارتفاع مفید، وزن واحد طول این تیغه ها برابر </t>
    </r>
    <r>
      <rPr>
        <b/>
        <sz val="11"/>
        <color theme="1"/>
        <rFont val="B Nazanin"/>
        <charset val="178"/>
      </rPr>
      <t>720</t>
    </r>
    <r>
      <rPr>
        <sz val="11"/>
        <color theme="1"/>
        <rFont val="B Nazanin"/>
        <charset val="178"/>
      </rPr>
      <t xml:space="preserve"> کیلوگرم بر متر درنظر گرفته شده است.(درصورت وجود بازشو حداقل برابر 500 کیلوگرم بر متر درنظر گرفته شود)</t>
    </r>
  </si>
  <si>
    <r>
      <t xml:space="preserve">در مجموع وزن تیغه های خارجی </t>
    </r>
    <r>
      <rPr>
        <b/>
        <sz val="11"/>
        <color theme="1"/>
        <rFont val="B Nazanin"/>
        <charset val="178"/>
      </rPr>
      <t>با نما</t>
    </r>
    <r>
      <rPr>
        <sz val="11"/>
        <color theme="1"/>
        <rFont val="B Nazanin"/>
        <charset val="178"/>
      </rPr>
      <t xml:space="preserve"> برابر 355 کیلوگرم بر مترمربع درنظر گرفته شده است که با احتساب 30 درصد بازشو و 2/70 متر ارتفاع مفید، وزن واحد طول این تیغه ها برابر </t>
    </r>
    <r>
      <rPr>
        <b/>
        <sz val="11"/>
        <color theme="1"/>
        <rFont val="B Nazanin"/>
        <charset val="178"/>
      </rPr>
      <t>670</t>
    </r>
    <r>
      <rPr>
        <sz val="11"/>
        <color theme="1"/>
        <rFont val="B Nazanin"/>
        <charset val="178"/>
      </rPr>
      <t xml:space="preserve"> کیلوگرم بر متر درنظر گرفته شده است.</t>
    </r>
  </si>
  <si>
    <r>
      <t xml:space="preserve">* بار معادل تیغه بندی </t>
    </r>
    <r>
      <rPr>
        <b/>
        <sz val="14"/>
        <color theme="1"/>
        <rFont val="B Nazanin"/>
        <charset val="178"/>
      </rPr>
      <t>130</t>
    </r>
    <r>
      <rPr>
        <sz val="14"/>
        <color theme="1"/>
        <rFont val="B Nazanin"/>
        <charset val="178"/>
      </rPr>
      <t xml:space="preserve"> کیلوگرم بر متر مربع و درصورت کمتر گرفتن آن لازم به ارائه محاسبات میباشد.</t>
    </r>
  </si>
  <si>
    <r>
      <t xml:space="preserve">تیغه 10 سانتی </t>
    </r>
    <r>
      <rPr>
        <u/>
        <sz val="12"/>
        <color theme="1"/>
        <rFont val="B Titr"/>
        <charset val="178"/>
      </rPr>
      <t>داخلی</t>
    </r>
  </si>
  <si>
    <r>
      <t xml:space="preserve">* بار معادل تیغه بندی </t>
    </r>
    <r>
      <rPr>
        <b/>
        <sz val="13"/>
        <color theme="1"/>
        <rFont val="B Nazanin"/>
        <charset val="178"/>
      </rPr>
      <t>120</t>
    </r>
    <r>
      <rPr>
        <sz val="13"/>
        <color theme="1"/>
        <rFont val="B Nazanin"/>
        <charset val="178"/>
      </rPr>
      <t xml:space="preserve"> کیلوگرم بر متر مربع و درصورت کمتر گرفتن آن لازم به ارائه محاسبات میباشد.</t>
    </r>
  </si>
  <si>
    <r>
      <t xml:space="preserve">* وزن واحد سطح سقف کرومیت در طبقات بدون احتساب بار معادل تیغه بندی </t>
    </r>
    <r>
      <rPr>
        <b/>
        <sz val="13"/>
        <color theme="1"/>
        <rFont val="B Nazanin"/>
        <charset val="178"/>
      </rPr>
      <t>520</t>
    </r>
    <r>
      <rPr>
        <sz val="13"/>
        <color theme="1"/>
        <rFont val="B Nazanin"/>
        <charset val="178"/>
      </rPr>
      <t xml:space="preserve"> کیلوگرم بر متر مربع میباشد.</t>
    </r>
  </si>
  <si>
    <r>
      <t xml:space="preserve">تیرچه </t>
    </r>
    <r>
      <rPr>
        <sz val="13"/>
        <color theme="1"/>
        <rFont val="Arial"/>
        <family val="2"/>
        <scheme val="minor"/>
      </rPr>
      <t>(IPE180)</t>
    </r>
  </si>
  <si>
    <t>وزن تیغه های داخلی برابر 150 کیلوگرم بر مترمربع درنظر گرفته شده است.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</si>
</sst>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  <scheme val="minor"/>
    </font>
    <font>
      <sz val="12"/>
      <color theme="1"/>
      <name val="B Nazanin"/>
      <charset val="178"/>
    </font>
    <font>
      <sz val="12"/>
      <color theme="1"/>
      <name val="B Titr"/>
      <charset val="178"/>
    </font>
    <font>
      <sz val="12"/>
      <color theme="1"/>
      <name val="Calibri"/>
      <family val="2"/>
    </font>
    <font>
      <sz val="14"/>
      <color theme="1"/>
      <name val="B Nazanin"/>
      <charset val="178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B Nazanin"/>
      <charset val="178"/>
    </font>
    <font>
      <sz val="14"/>
      <color theme="1"/>
      <name val="B Titr"/>
      <charset val="178"/>
    </font>
    <font>
      <sz val="13"/>
      <color theme="1"/>
      <name val="B Nazanin"/>
      <charset val="178"/>
    </font>
    <font>
      <sz val="13"/>
      <color theme="1"/>
      <name val="Calibri"/>
      <family val="2"/>
    </font>
    <font>
      <b/>
      <sz val="13"/>
      <color theme="1"/>
      <name val="B Nazanin"/>
      <charset val="178"/>
    </font>
    <font>
      <b/>
      <sz val="11"/>
      <color theme="1"/>
      <name val="Times New Roman"/>
      <family val="1"/>
      <scheme val="maj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Arial"/>
      <family val="2"/>
    </font>
    <font>
      <b/>
      <sz val="12"/>
      <color rgb="FFFF0000"/>
      <name val="B Nazanin"/>
      <charset val="178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u/>
      <sz val="12"/>
      <color theme="1"/>
      <name val="B Titr"/>
      <charset val="178"/>
    </font>
    <font>
      <u/>
      <sz val="14"/>
      <color theme="1"/>
      <name val="B Titr"/>
      <charset val="178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3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1" fillId="0" borderId="0" xfId="0" applyFont="1" applyAlignment="1">
      <alignment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9" fillId="0" borderId="14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center" vertical="center" readingOrder="2"/>
    </xf>
    <xf numFmtId="0" fontId="10" fillId="0" borderId="9" xfId="0" applyFont="1" applyBorder="1" applyAlignment="1">
      <alignment horizontal="center" vertical="center" readingOrder="2"/>
    </xf>
    <xf numFmtId="0" fontId="10" fillId="0" borderId="19" xfId="0" applyFont="1" applyBorder="1" applyAlignment="1">
      <alignment horizontal="center" vertical="center" readingOrder="2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0" fontId="9" fillId="0" borderId="14" xfId="0" quotePrefix="1" applyFont="1" applyBorder="1" applyAlignment="1">
      <alignment horizontal="center" vertical="center" readingOrder="2"/>
    </xf>
    <xf numFmtId="0" fontId="22" fillId="0" borderId="2" xfId="0" applyFont="1" applyBorder="1" applyAlignment="1">
      <alignment horizontal="center" vertical="center" readingOrder="2"/>
    </xf>
    <xf numFmtId="0" fontId="21" fillId="0" borderId="0" xfId="0" applyFont="1" applyAlignment="1">
      <alignment horizontal="center" vertical="center" readingOrder="2"/>
    </xf>
    <xf numFmtId="0" fontId="18" fillId="0" borderId="2" xfId="0" applyFont="1" applyBorder="1" applyAlignment="1">
      <alignment horizontal="center" vertical="center" readingOrder="2"/>
    </xf>
    <xf numFmtId="0" fontId="22" fillId="0" borderId="10" xfId="0" applyFont="1" applyBorder="1" applyAlignment="1">
      <alignment horizontal="center" vertical="center" readingOrder="2"/>
    </xf>
    <xf numFmtId="0" fontId="9" fillId="0" borderId="13" xfId="0" applyFont="1" applyBorder="1" applyAlignment="1">
      <alignment horizontal="center" vertical="center" readingOrder="2"/>
    </xf>
    <xf numFmtId="0" fontId="10" fillId="0" borderId="15" xfId="0" applyFont="1" applyBorder="1" applyAlignment="1">
      <alignment horizontal="center" vertical="center" readingOrder="1"/>
    </xf>
    <xf numFmtId="0" fontId="10" fillId="0" borderId="16" xfId="0" applyFont="1" applyBorder="1" applyAlignment="1">
      <alignment horizontal="center" vertical="center" readingOrder="1"/>
    </xf>
    <xf numFmtId="0" fontId="10" fillId="0" borderId="12" xfId="0" applyFont="1" applyBorder="1" applyAlignment="1">
      <alignment horizontal="center" vertical="center" readingOrder="1"/>
    </xf>
    <xf numFmtId="0" fontId="9" fillId="0" borderId="17" xfId="0" applyFont="1" applyBorder="1" applyAlignment="1">
      <alignment horizontal="center" vertical="center" wrapText="1" readingOrder="2"/>
    </xf>
    <xf numFmtId="0" fontId="9" fillId="0" borderId="18" xfId="0" applyFont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 readingOrder="1"/>
    </xf>
    <xf numFmtId="0" fontId="10" fillId="0" borderId="21" xfId="0" applyFont="1" applyBorder="1" applyAlignment="1">
      <alignment horizontal="center" vertical="center" readingOrder="1"/>
    </xf>
    <xf numFmtId="0" fontId="10" fillId="0" borderId="7" xfId="0" applyFont="1" applyBorder="1" applyAlignment="1">
      <alignment horizontal="center" vertical="center" readingOrder="1"/>
    </xf>
    <xf numFmtId="0" fontId="8" fillId="0" borderId="17" xfId="0" applyFont="1" applyBorder="1" applyAlignment="1">
      <alignment horizontal="center" vertical="center" readingOrder="2"/>
    </xf>
    <xf numFmtId="0" fontId="8" fillId="0" borderId="18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2"/>
    </xf>
    <xf numFmtId="0" fontId="2" fillId="0" borderId="34" xfId="0" applyFont="1" applyBorder="1" applyAlignment="1">
      <alignment horizontal="center" vertical="center" readingOrder="2"/>
    </xf>
    <xf numFmtId="0" fontId="2" fillId="0" borderId="35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24" xfId="0" applyFont="1" applyBorder="1" applyAlignment="1">
      <alignment horizontal="center" vertical="center" wrapText="1" readingOrder="2"/>
    </xf>
    <xf numFmtId="0" fontId="21" fillId="0" borderId="25" xfId="0" applyFont="1" applyBorder="1" applyAlignment="1">
      <alignment horizontal="center" vertical="center" wrapText="1" readingOrder="2"/>
    </xf>
    <xf numFmtId="0" fontId="21" fillId="0" borderId="31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32" xfId="0" applyFont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 vertical="center" wrapText="1" readingOrder="2"/>
    </xf>
    <xf numFmtId="0" fontId="21" fillId="0" borderId="29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100853</xdr:colOff>
      <xdr:row>1</xdr:row>
      <xdr:rowOff>67235</xdr:rowOff>
    </xdr:from>
    <xdr:to>
      <xdr:col>11</xdr:col>
      <xdr:colOff>802736</xdr:colOff>
      <xdr:row>5</xdr:row>
      <xdr:rowOff>240882</xdr:rowOff>
    </xdr:to>
    <xdr:pic>
      <xdr:nvPicPr>
        <xdr:cNvPr id="2" name="Picture 1" descr="Picture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9794" y="313764"/>
          <a:ext cx="1867295" cy="1159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100858</xdr:colOff>
      <xdr:row>1</xdr:row>
      <xdr:rowOff>67243</xdr:rowOff>
    </xdr:from>
    <xdr:to>
      <xdr:col>11</xdr:col>
      <xdr:colOff>802741</xdr:colOff>
      <xdr:row>5</xdr:row>
      <xdr:rowOff>240890</xdr:rowOff>
    </xdr:to>
    <xdr:pic>
      <xdr:nvPicPr>
        <xdr:cNvPr id="2" name="Picture 1" descr="Picture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9799" y="313772"/>
          <a:ext cx="1867295" cy="1159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100856</xdr:colOff>
      <xdr:row>3</xdr:row>
      <xdr:rowOff>67244</xdr:rowOff>
    </xdr:from>
    <xdr:to>
      <xdr:col>11</xdr:col>
      <xdr:colOff>802739</xdr:colOff>
      <xdr:row>7</xdr:row>
      <xdr:rowOff>240891</xdr:rowOff>
    </xdr:to>
    <xdr:pic>
      <xdr:nvPicPr>
        <xdr:cNvPr id="3" name="Picture 2" descr="Picture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9797" y="806832"/>
          <a:ext cx="1867295" cy="1159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67236</xdr:colOff>
      <xdr:row>0</xdr:row>
      <xdr:rowOff>76200</xdr:rowOff>
    </xdr:from>
    <xdr:to>
      <xdr:col>11</xdr:col>
      <xdr:colOff>773042</xdr:colOff>
      <xdr:row>4</xdr:row>
      <xdr:rowOff>245365</xdr:rowOff>
    </xdr:to>
    <xdr:pic>
      <xdr:nvPicPr>
        <xdr:cNvPr id="2" name="Picture 1" descr="Picture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1" y="76200"/>
          <a:ext cx="1871217" cy="1155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="85" zoomScaleNormal="85" workbookViewId="0">
      <selection activeCell="O8" sqref="O8"/>
    </sheetView>
  </sheetViews>
  <sheetFormatPr defaultColWidth="9" defaultRowHeight="18.75"/>
  <cols>
    <col min="1" max="1" width="5.625" style="2" customWidth="1"/>
    <col min="2" max="2" width="20.625" style="2" customWidth="1"/>
    <col min="3" max="3" width="12.625" style="2" customWidth="1"/>
    <col min="4" max="5" width="7.625" style="2" customWidth="1"/>
    <col min="6" max="6" width="10.625" style="2" customWidth="1"/>
    <col min="7" max="7" width="5.625" style="2" customWidth="1"/>
    <col min="8" max="8" width="20.625" style="2" customWidth="1"/>
    <col min="9" max="9" width="12.625" style="2" customWidth="1"/>
    <col min="10" max="11" width="7.625" style="2" customWidth="1"/>
    <col min="12" max="12" width="10.625" style="2" customWidth="1"/>
    <col min="13" max="16384" width="9" style="2"/>
  </cols>
  <sheetData>
    <row r="1" spans="2:12" ht="20.100000000000001" customHeight="1"/>
    <row r="2" spans="2:12" ht="20.100000000000001" customHeight="1"/>
    <row r="3" spans="2:12" ht="20.100000000000001" customHeight="1"/>
    <row r="4" spans="2:12" ht="20.100000000000001" customHeight="1"/>
    <row r="5" spans="2:12" ht="20.100000000000001" customHeight="1"/>
    <row r="6" spans="2:12" ht="20.100000000000001" customHeight="1"/>
    <row r="7" spans="2:12" ht="20.100000000000001" customHeight="1" thickBot="1">
      <c r="B7" s="4"/>
      <c r="C7" s="4"/>
      <c r="D7" s="4"/>
      <c r="E7" s="4"/>
      <c r="F7" s="4"/>
    </row>
    <row r="8" spans="2:12" ht="36.950000000000003" customHeight="1" thickBot="1">
      <c r="B8" s="54" t="s">
        <v>0</v>
      </c>
      <c r="C8" s="55"/>
      <c r="D8" s="55"/>
      <c r="E8" s="55"/>
      <c r="F8" s="56"/>
      <c r="H8" s="54" t="s">
        <v>0</v>
      </c>
      <c r="I8" s="55"/>
      <c r="J8" s="55"/>
      <c r="K8" s="55"/>
      <c r="L8" s="56"/>
    </row>
    <row r="9" spans="2:12" ht="30" customHeight="1" thickBot="1">
      <c r="B9" s="54" t="s">
        <v>1</v>
      </c>
      <c r="C9" s="55"/>
      <c r="D9" s="55"/>
      <c r="E9" s="55"/>
      <c r="F9" s="56"/>
      <c r="H9" s="54" t="s">
        <v>21</v>
      </c>
      <c r="I9" s="55"/>
      <c r="J9" s="55"/>
      <c r="K9" s="55"/>
      <c r="L9" s="56"/>
    </row>
    <row r="10" spans="2:12" ht="27" customHeight="1" thickBot="1">
      <c r="B10" s="9" t="s">
        <v>2</v>
      </c>
      <c r="C10" s="10" t="s">
        <v>9</v>
      </c>
      <c r="D10" s="9" t="s">
        <v>10</v>
      </c>
      <c r="E10" s="9" t="s">
        <v>11</v>
      </c>
      <c r="F10" s="9" t="s">
        <v>12</v>
      </c>
      <c r="H10" s="9" t="s">
        <v>2</v>
      </c>
      <c r="I10" s="10" t="s">
        <v>9</v>
      </c>
      <c r="J10" s="9" t="s">
        <v>10</v>
      </c>
      <c r="K10" s="9" t="s">
        <v>11</v>
      </c>
      <c r="L10" s="9" t="s">
        <v>12</v>
      </c>
    </row>
    <row r="11" spans="2:12">
      <c r="B11" s="8"/>
      <c r="C11" s="7" t="s">
        <v>13</v>
      </c>
      <c r="D11" s="5" t="s">
        <v>14</v>
      </c>
      <c r="E11" s="5" t="s">
        <v>15</v>
      </c>
      <c r="F11" s="6" t="s">
        <v>13</v>
      </c>
      <c r="G11" s="3"/>
      <c r="H11" s="8"/>
      <c r="I11" s="7" t="s">
        <v>13</v>
      </c>
      <c r="J11" s="5" t="s">
        <v>14</v>
      </c>
      <c r="K11" s="5" t="s">
        <v>15</v>
      </c>
      <c r="L11" s="6" t="s">
        <v>13</v>
      </c>
    </row>
    <row r="12" spans="2:12" ht="21.95" customHeight="1">
      <c r="B12" s="20" t="s">
        <v>16</v>
      </c>
      <c r="C12" s="21">
        <v>2100</v>
      </c>
      <c r="D12" s="22">
        <v>1.5</v>
      </c>
      <c r="E12" s="22">
        <v>1</v>
      </c>
      <c r="F12" s="23">
        <f>E12*D12*C12/100</f>
        <v>31.5</v>
      </c>
      <c r="G12" s="3"/>
      <c r="H12" s="20" t="s">
        <v>22</v>
      </c>
      <c r="I12" s="21">
        <v>15</v>
      </c>
      <c r="J12" s="22" t="s">
        <v>15</v>
      </c>
      <c r="K12" s="22" t="s">
        <v>15</v>
      </c>
      <c r="L12" s="23">
        <f>I12</f>
        <v>15</v>
      </c>
    </row>
    <row r="13" spans="2:12" ht="21.95" customHeight="1">
      <c r="B13" s="20" t="s">
        <v>3</v>
      </c>
      <c r="C13" s="21">
        <v>2100</v>
      </c>
      <c r="D13" s="22">
        <v>3</v>
      </c>
      <c r="E13" s="22">
        <v>1</v>
      </c>
      <c r="F13" s="23">
        <f t="shared" ref="F13:F18" si="0">E13*D13*C13/100</f>
        <v>63</v>
      </c>
      <c r="G13" s="3"/>
      <c r="H13" s="20" t="s">
        <v>3</v>
      </c>
      <c r="I13" s="21">
        <v>2100</v>
      </c>
      <c r="J13" s="22">
        <v>4</v>
      </c>
      <c r="K13" s="22">
        <v>1</v>
      </c>
      <c r="L13" s="23">
        <f t="shared" ref="L13:L15" si="1">K13*J13*I13/100</f>
        <v>84</v>
      </c>
    </row>
    <row r="14" spans="2:12" ht="21.95" customHeight="1">
      <c r="B14" s="20" t="s">
        <v>4</v>
      </c>
      <c r="C14" s="21">
        <v>600</v>
      </c>
      <c r="D14" s="22">
        <v>8</v>
      </c>
      <c r="E14" s="22">
        <v>1</v>
      </c>
      <c r="F14" s="23">
        <f t="shared" si="0"/>
        <v>48</v>
      </c>
      <c r="G14" s="3"/>
      <c r="H14" s="20" t="s">
        <v>4</v>
      </c>
      <c r="I14" s="21">
        <v>600</v>
      </c>
      <c r="J14" s="22">
        <v>9</v>
      </c>
      <c r="K14" s="22">
        <v>1</v>
      </c>
      <c r="L14" s="23">
        <f t="shared" si="1"/>
        <v>54</v>
      </c>
    </row>
    <row r="15" spans="2:12" ht="21.95" customHeight="1">
      <c r="B15" s="20" t="s">
        <v>5</v>
      </c>
      <c r="C15" s="21">
        <v>2500</v>
      </c>
      <c r="D15" s="22">
        <v>6</v>
      </c>
      <c r="E15" s="22">
        <v>1</v>
      </c>
      <c r="F15" s="23">
        <f t="shared" si="0"/>
        <v>150</v>
      </c>
      <c r="G15" s="3"/>
      <c r="H15" s="20" t="s">
        <v>5</v>
      </c>
      <c r="I15" s="21">
        <v>2500</v>
      </c>
      <c r="J15" s="22">
        <v>6</v>
      </c>
      <c r="K15" s="22">
        <v>1</v>
      </c>
      <c r="L15" s="23">
        <f t="shared" si="1"/>
        <v>150</v>
      </c>
    </row>
    <row r="16" spans="2:12" ht="21.95" customHeight="1">
      <c r="B16" s="20" t="s">
        <v>6</v>
      </c>
      <c r="C16" s="21">
        <v>12.5</v>
      </c>
      <c r="D16" s="22">
        <v>20</v>
      </c>
      <c r="E16" s="22">
        <v>6</v>
      </c>
      <c r="F16" s="23">
        <f>E16*C16</f>
        <v>75</v>
      </c>
      <c r="G16" s="3"/>
      <c r="H16" s="20" t="s">
        <v>6</v>
      </c>
      <c r="I16" s="21">
        <v>12.5</v>
      </c>
      <c r="J16" s="22">
        <v>20</v>
      </c>
      <c r="K16" s="22">
        <v>6</v>
      </c>
      <c r="L16" s="23">
        <f>K16*I16</f>
        <v>75</v>
      </c>
    </row>
    <row r="17" spans="2:12" ht="21.95" customHeight="1">
      <c r="B17" s="20" t="s">
        <v>7</v>
      </c>
      <c r="C17" s="21">
        <v>1600</v>
      </c>
      <c r="D17" s="22">
        <v>2</v>
      </c>
      <c r="E17" s="22">
        <v>1</v>
      </c>
      <c r="F17" s="23">
        <f t="shared" si="0"/>
        <v>32</v>
      </c>
      <c r="G17" s="3"/>
      <c r="H17" s="20" t="s">
        <v>7</v>
      </c>
      <c r="I17" s="21">
        <v>1600</v>
      </c>
      <c r="J17" s="22">
        <v>2</v>
      </c>
      <c r="K17" s="22">
        <v>1</v>
      </c>
      <c r="L17" s="23">
        <f t="shared" ref="L17:L18" si="2">K17*J17*I17/100</f>
        <v>32</v>
      </c>
    </row>
    <row r="18" spans="2:12" ht="21.95" customHeight="1">
      <c r="B18" s="20" t="s">
        <v>8</v>
      </c>
      <c r="C18" s="21">
        <v>1300</v>
      </c>
      <c r="D18" s="22">
        <v>1</v>
      </c>
      <c r="E18" s="22">
        <v>1</v>
      </c>
      <c r="F18" s="23">
        <f t="shared" si="0"/>
        <v>13</v>
      </c>
      <c r="G18" s="3"/>
      <c r="H18" s="20" t="s">
        <v>8</v>
      </c>
      <c r="I18" s="21">
        <v>1300</v>
      </c>
      <c r="J18" s="22">
        <v>1</v>
      </c>
      <c r="K18" s="22">
        <v>1</v>
      </c>
      <c r="L18" s="23">
        <f t="shared" si="2"/>
        <v>13</v>
      </c>
    </row>
    <row r="19" spans="2:12" ht="21.95" customHeight="1">
      <c r="B19" s="20" t="s">
        <v>17</v>
      </c>
      <c r="C19" s="57" t="s">
        <v>19</v>
      </c>
      <c r="D19" s="58"/>
      <c r="E19" s="59"/>
      <c r="F19" s="23">
        <v>66</v>
      </c>
      <c r="G19" s="3"/>
      <c r="H19" s="20" t="s">
        <v>17</v>
      </c>
      <c r="I19" s="57" t="s">
        <v>19</v>
      </c>
      <c r="J19" s="58"/>
      <c r="K19" s="59"/>
      <c r="L19" s="23">
        <v>66</v>
      </c>
    </row>
    <row r="20" spans="2:12" ht="21.95" customHeight="1" thickBot="1">
      <c r="B20" s="20" t="s">
        <v>18</v>
      </c>
      <c r="C20" s="45" t="s">
        <v>30</v>
      </c>
      <c r="D20" s="46"/>
      <c r="E20" s="47"/>
      <c r="F20" s="24">
        <v>17.3</v>
      </c>
      <c r="G20" s="3"/>
      <c r="H20" s="20" t="s">
        <v>18</v>
      </c>
      <c r="I20" s="45" t="s">
        <v>30</v>
      </c>
      <c r="J20" s="46"/>
      <c r="K20" s="47"/>
      <c r="L20" s="24">
        <v>17.3</v>
      </c>
    </row>
    <row r="21" spans="2:12" ht="23.1" customHeight="1" thickBot="1">
      <c r="B21" s="9" t="s">
        <v>20</v>
      </c>
      <c r="C21" s="51"/>
      <c r="D21" s="52"/>
      <c r="E21" s="53"/>
      <c r="F21" s="14">
        <f>SUM(F12:F20)</f>
        <v>495.8</v>
      </c>
      <c r="H21" s="9" t="s">
        <v>20</v>
      </c>
      <c r="I21" s="51"/>
      <c r="J21" s="52"/>
      <c r="K21" s="53"/>
      <c r="L21" s="14">
        <f>SUM(L12:L20)</f>
        <v>506.3</v>
      </c>
    </row>
    <row r="22" spans="2:12" ht="45" customHeight="1" thickBot="1">
      <c r="B22" s="48" t="s">
        <v>28</v>
      </c>
      <c r="C22" s="49"/>
      <c r="D22" s="49"/>
      <c r="E22" s="49"/>
      <c r="F22" s="50"/>
      <c r="G22" s="25"/>
      <c r="H22" s="48" t="s">
        <v>29</v>
      </c>
      <c r="I22" s="49"/>
      <c r="J22" s="49"/>
      <c r="K22" s="49"/>
      <c r="L22" s="50"/>
    </row>
    <row r="23" spans="2:12" ht="45" customHeight="1" thickBot="1">
      <c r="B23" s="48" t="s">
        <v>68</v>
      </c>
      <c r="C23" s="49"/>
      <c r="D23" s="49"/>
      <c r="E23" s="49"/>
      <c r="F23" s="50"/>
      <c r="G23" s="25"/>
      <c r="H23" s="48"/>
      <c r="I23" s="49"/>
      <c r="J23" s="49"/>
      <c r="K23" s="49"/>
      <c r="L23" s="50"/>
    </row>
  </sheetData>
  <mergeCells count="14">
    <mergeCell ref="C20:E20"/>
    <mergeCell ref="B22:F22"/>
    <mergeCell ref="B23:F23"/>
    <mergeCell ref="C21:E21"/>
    <mergeCell ref="H8:L8"/>
    <mergeCell ref="H9:L9"/>
    <mergeCell ref="I19:K19"/>
    <mergeCell ref="I20:K20"/>
    <mergeCell ref="I21:K21"/>
    <mergeCell ref="B8:F8"/>
    <mergeCell ref="B9:F9"/>
    <mergeCell ref="C19:E19"/>
    <mergeCell ref="H22:L22"/>
    <mergeCell ref="H23:L23"/>
  </mergeCells>
  <pageMargins left="0.5" right="0.5" top="0" bottom="0.5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topLeftCell="A2" zoomScale="85" zoomScaleNormal="85" workbookViewId="0">
      <selection activeCell="B23" sqref="B23"/>
    </sheetView>
  </sheetViews>
  <sheetFormatPr defaultColWidth="9" defaultRowHeight="14.25"/>
  <cols>
    <col min="1" max="1" width="5.625" style="1" customWidth="1"/>
    <col min="2" max="2" width="20.625" style="1" customWidth="1"/>
    <col min="3" max="3" width="12.625" style="1" customWidth="1"/>
    <col min="4" max="5" width="7.625" style="1" customWidth="1"/>
    <col min="6" max="6" width="10.625" style="1" customWidth="1"/>
    <col min="7" max="7" width="5.625" style="1" customWidth="1"/>
    <col min="8" max="8" width="20.625" style="1" customWidth="1"/>
    <col min="9" max="9" width="12.625" style="1" customWidth="1"/>
    <col min="10" max="11" width="7.625" style="1" customWidth="1"/>
    <col min="12" max="12" width="10.625" style="1" customWidth="1"/>
    <col min="13" max="16384" width="9" style="1"/>
  </cols>
  <sheetData>
    <row r="1" spans="2:12" ht="20.100000000000001" customHeight="1"/>
    <row r="2" spans="2:12" ht="20.100000000000001" customHeight="1"/>
    <row r="3" spans="2:12" ht="20.100000000000001" customHeight="1"/>
    <row r="4" spans="2:12" ht="20.100000000000001" customHeight="1"/>
    <row r="5" spans="2:12" ht="20.100000000000001" customHeight="1"/>
    <row r="6" spans="2:12" ht="20.100000000000001" customHeight="1"/>
    <row r="7" spans="2:12" ht="20.100000000000001" customHeight="1" thickBot="1"/>
    <row r="8" spans="2:12" ht="36.950000000000003" customHeight="1" thickBot="1">
      <c r="B8" s="54" t="s">
        <v>23</v>
      </c>
      <c r="C8" s="55"/>
      <c r="D8" s="55"/>
      <c r="E8" s="55"/>
      <c r="F8" s="56"/>
      <c r="G8" s="15"/>
      <c r="H8" s="54" t="s">
        <v>23</v>
      </c>
      <c r="I8" s="55"/>
      <c r="J8" s="55"/>
      <c r="K8" s="55"/>
      <c r="L8" s="56"/>
    </row>
    <row r="9" spans="2:12" ht="30" customHeight="1" thickBot="1">
      <c r="B9" s="54" t="s">
        <v>1</v>
      </c>
      <c r="C9" s="55"/>
      <c r="D9" s="55"/>
      <c r="E9" s="55"/>
      <c r="F9" s="56"/>
      <c r="G9" s="15"/>
      <c r="H9" s="54" t="s">
        <v>21</v>
      </c>
      <c r="I9" s="55"/>
      <c r="J9" s="55"/>
      <c r="K9" s="55"/>
      <c r="L9" s="56"/>
    </row>
    <row r="10" spans="2:12" ht="27" customHeight="1" thickBot="1">
      <c r="B10" s="9" t="s">
        <v>2</v>
      </c>
      <c r="C10" s="10" t="s">
        <v>9</v>
      </c>
      <c r="D10" s="9" t="s">
        <v>10</v>
      </c>
      <c r="E10" s="9" t="s">
        <v>11</v>
      </c>
      <c r="F10" s="9" t="s">
        <v>12</v>
      </c>
      <c r="G10" s="16"/>
      <c r="H10" s="9" t="s">
        <v>2</v>
      </c>
      <c r="I10" s="10" t="s">
        <v>9</v>
      </c>
      <c r="J10" s="9" t="s">
        <v>10</v>
      </c>
      <c r="K10" s="9" t="s">
        <v>11</v>
      </c>
      <c r="L10" s="9" t="s">
        <v>12</v>
      </c>
    </row>
    <row r="11" spans="2:12" ht="18.75">
      <c r="B11" s="8"/>
      <c r="C11" s="7" t="s">
        <v>13</v>
      </c>
      <c r="D11" s="5" t="s">
        <v>14</v>
      </c>
      <c r="E11" s="5" t="s">
        <v>15</v>
      </c>
      <c r="F11" s="6" t="s">
        <v>13</v>
      </c>
      <c r="G11" s="17"/>
      <c r="H11" s="8"/>
      <c r="I11" s="7" t="s">
        <v>13</v>
      </c>
      <c r="J11" s="5" t="s">
        <v>14</v>
      </c>
      <c r="K11" s="5" t="s">
        <v>15</v>
      </c>
      <c r="L11" s="6" t="s">
        <v>13</v>
      </c>
    </row>
    <row r="12" spans="2:12" ht="21.95" customHeight="1">
      <c r="B12" s="20" t="s">
        <v>16</v>
      </c>
      <c r="C12" s="21">
        <v>2100</v>
      </c>
      <c r="D12" s="22">
        <v>1.5</v>
      </c>
      <c r="E12" s="22">
        <v>1</v>
      </c>
      <c r="F12" s="23">
        <f>E12*D12*C12/100</f>
        <v>31.5</v>
      </c>
      <c r="G12" s="18"/>
      <c r="H12" s="20" t="s">
        <v>22</v>
      </c>
      <c r="I12" s="21">
        <v>15</v>
      </c>
      <c r="J12" s="22" t="s">
        <v>15</v>
      </c>
      <c r="K12" s="22" t="s">
        <v>15</v>
      </c>
      <c r="L12" s="23">
        <f>I12</f>
        <v>15</v>
      </c>
    </row>
    <row r="13" spans="2:12" ht="21.95" customHeight="1">
      <c r="B13" s="20" t="s">
        <v>3</v>
      </c>
      <c r="C13" s="21">
        <v>2100</v>
      </c>
      <c r="D13" s="22">
        <v>3</v>
      </c>
      <c r="E13" s="22">
        <v>1</v>
      </c>
      <c r="F13" s="23">
        <f t="shared" ref="F13:F18" si="0">E13*D13*C13/100</f>
        <v>63</v>
      </c>
      <c r="G13" s="18"/>
      <c r="H13" s="20" t="s">
        <v>3</v>
      </c>
      <c r="I13" s="21">
        <v>2100</v>
      </c>
      <c r="J13" s="22">
        <v>3</v>
      </c>
      <c r="K13" s="22">
        <v>1</v>
      </c>
      <c r="L13" s="23">
        <f t="shared" ref="L13:L15" si="1">K13*J13*I13/100</f>
        <v>63</v>
      </c>
    </row>
    <row r="14" spans="2:12" ht="21.95" customHeight="1">
      <c r="B14" s="20" t="s">
        <v>4</v>
      </c>
      <c r="C14" s="21">
        <v>600</v>
      </c>
      <c r="D14" s="22">
        <v>8</v>
      </c>
      <c r="E14" s="22">
        <v>1</v>
      </c>
      <c r="F14" s="23">
        <f t="shared" si="0"/>
        <v>48</v>
      </c>
      <c r="G14" s="18"/>
      <c r="H14" s="20" t="s">
        <v>4</v>
      </c>
      <c r="I14" s="21">
        <v>600</v>
      </c>
      <c r="J14" s="22">
        <v>10</v>
      </c>
      <c r="K14" s="22">
        <v>1</v>
      </c>
      <c r="L14" s="23">
        <f t="shared" si="1"/>
        <v>60</v>
      </c>
    </row>
    <row r="15" spans="2:12" ht="21.95" customHeight="1">
      <c r="B15" s="20" t="s">
        <v>5</v>
      </c>
      <c r="C15" s="21">
        <v>2500</v>
      </c>
      <c r="D15" s="22">
        <v>6</v>
      </c>
      <c r="E15" s="22">
        <v>1</v>
      </c>
      <c r="F15" s="23">
        <f t="shared" si="0"/>
        <v>150</v>
      </c>
      <c r="G15" s="18"/>
      <c r="H15" s="20" t="s">
        <v>5</v>
      </c>
      <c r="I15" s="21">
        <v>2500</v>
      </c>
      <c r="J15" s="22">
        <v>6</v>
      </c>
      <c r="K15" s="22">
        <v>1</v>
      </c>
      <c r="L15" s="23">
        <f t="shared" si="1"/>
        <v>150</v>
      </c>
    </row>
    <row r="16" spans="2:12" ht="21.95" customHeight="1">
      <c r="B16" s="20" t="s">
        <v>6</v>
      </c>
      <c r="C16" s="21">
        <v>12.5</v>
      </c>
      <c r="D16" s="22">
        <v>20</v>
      </c>
      <c r="E16" s="22">
        <v>6</v>
      </c>
      <c r="F16" s="23">
        <f>E16*C16</f>
        <v>75</v>
      </c>
      <c r="G16" s="18"/>
      <c r="H16" s="20" t="s">
        <v>6</v>
      </c>
      <c r="I16" s="21">
        <v>12.5</v>
      </c>
      <c r="J16" s="22">
        <v>20</v>
      </c>
      <c r="K16" s="22">
        <v>6</v>
      </c>
      <c r="L16" s="23">
        <f>K16*I16</f>
        <v>75</v>
      </c>
    </row>
    <row r="17" spans="2:12" ht="21.95" customHeight="1">
      <c r="B17" s="20" t="s">
        <v>7</v>
      </c>
      <c r="C17" s="21">
        <v>1600</v>
      </c>
      <c r="D17" s="22">
        <v>2</v>
      </c>
      <c r="E17" s="22">
        <v>1</v>
      </c>
      <c r="F17" s="23">
        <f t="shared" si="0"/>
        <v>32</v>
      </c>
      <c r="G17" s="18"/>
      <c r="H17" s="20" t="s">
        <v>7</v>
      </c>
      <c r="I17" s="21">
        <v>1600</v>
      </c>
      <c r="J17" s="22">
        <v>2</v>
      </c>
      <c r="K17" s="22">
        <v>1</v>
      </c>
      <c r="L17" s="23">
        <f t="shared" ref="L17:L18" si="2">K17*J17*I17/100</f>
        <v>32</v>
      </c>
    </row>
    <row r="18" spans="2:12" ht="21.95" customHeight="1">
      <c r="B18" s="20" t="s">
        <v>8</v>
      </c>
      <c r="C18" s="21">
        <v>1300</v>
      </c>
      <c r="D18" s="22">
        <v>1</v>
      </c>
      <c r="E18" s="22">
        <v>1</v>
      </c>
      <c r="F18" s="23">
        <f t="shared" si="0"/>
        <v>13</v>
      </c>
      <c r="G18" s="18"/>
      <c r="H18" s="20" t="s">
        <v>8</v>
      </c>
      <c r="I18" s="21">
        <v>1300</v>
      </c>
      <c r="J18" s="22">
        <v>1</v>
      </c>
      <c r="K18" s="22">
        <v>1</v>
      </c>
      <c r="L18" s="23">
        <f t="shared" si="2"/>
        <v>13</v>
      </c>
    </row>
    <row r="19" spans="2:12" ht="21.95" customHeight="1" thickBot="1">
      <c r="B19" s="20" t="s">
        <v>17</v>
      </c>
      <c r="C19" s="57" t="s">
        <v>24</v>
      </c>
      <c r="D19" s="58"/>
      <c r="E19" s="59"/>
      <c r="F19" s="23">
        <v>100</v>
      </c>
      <c r="G19" s="18"/>
      <c r="H19" s="20" t="s">
        <v>17</v>
      </c>
      <c r="I19" s="57" t="s">
        <v>24</v>
      </c>
      <c r="J19" s="58"/>
      <c r="K19" s="59"/>
      <c r="L19" s="23">
        <v>100</v>
      </c>
    </row>
    <row r="20" spans="2:12" ht="23.1" customHeight="1" thickBot="1">
      <c r="B20" s="9" t="s">
        <v>20</v>
      </c>
      <c r="C20" s="51"/>
      <c r="D20" s="52"/>
      <c r="E20" s="53"/>
      <c r="F20" s="14">
        <f>SUM(F12:F19)</f>
        <v>512.5</v>
      </c>
      <c r="G20" s="19"/>
      <c r="H20" s="9" t="s">
        <v>20</v>
      </c>
      <c r="I20" s="51"/>
      <c r="J20" s="52"/>
      <c r="K20" s="53"/>
      <c r="L20" s="14">
        <f>SUM(L12:L19)</f>
        <v>508</v>
      </c>
    </row>
    <row r="21" spans="2:12" ht="45" customHeight="1" thickBot="1">
      <c r="B21" s="48" t="s">
        <v>69</v>
      </c>
      <c r="C21" s="49"/>
      <c r="D21" s="49"/>
      <c r="E21" s="49"/>
      <c r="F21" s="50"/>
      <c r="G21" s="26"/>
      <c r="H21" s="48" t="s">
        <v>29</v>
      </c>
      <c r="I21" s="49"/>
      <c r="J21" s="49"/>
      <c r="K21" s="49"/>
      <c r="L21" s="50"/>
    </row>
    <row r="22" spans="2:12" ht="45" customHeight="1" thickBot="1">
      <c r="B22" s="48" t="s">
        <v>68</v>
      </c>
      <c r="C22" s="49"/>
      <c r="D22" s="49"/>
      <c r="E22" s="49"/>
      <c r="F22" s="50"/>
      <c r="G22" s="26"/>
      <c r="H22" s="48"/>
      <c r="I22" s="49"/>
      <c r="J22" s="49"/>
      <c r="K22" s="49"/>
      <c r="L22" s="50"/>
    </row>
  </sheetData>
  <mergeCells count="12">
    <mergeCell ref="B8:F8"/>
    <mergeCell ref="H8:L8"/>
    <mergeCell ref="B9:F9"/>
    <mergeCell ref="H9:L9"/>
    <mergeCell ref="C19:E19"/>
    <mergeCell ref="I19:K19"/>
    <mergeCell ref="B22:F22"/>
    <mergeCell ref="H22:L22"/>
    <mergeCell ref="C20:E20"/>
    <mergeCell ref="I20:K20"/>
    <mergeCell ref="B21:F21"/>
    <mergeCell ref="H21:L21"/>
  </mergeCells>
  <pageMargins left="0.5" right="0.5" top="0" bottom="0.5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="85" zoomScaleNormal="85" workbookViewId="0">
      <selection activeCell="O13" sqref="O13"/>
    </sheetView>
  </sheetViews>
  <sheetFormatPr defaultColWidth="9" defaultRowHeight="18.75"/>
  <cols>
    <col min="1" max="1" width="5.625" style="2" customWidth="1"/>
    <col min="2" max="2" width="20.625" style="2" customWidth="1"/>
    <col min="3" max="3" width="12.625" style="2" customWidth="1"/>
    <col min="4" max="5" width="7.625" style="2" customWidth="1"/>
    <col min="6" max="6" width="10.625" style="2" customWidth="1"/>
    <col min="7" max="7" width="5.625" style="2" customWidth="1"/>
    <col min="8" max="8" width="20.625" style="2" customWidth="1"/>
    <col min="9" max="9" width="12.625" style="2" customWidth="1"/>
    <col min="10" max="11" width="7.625" style="2" customWidth="1"/>
    <col min="12" max="12" width="10.625" style="2" customWidth="1"/>
    <col min="13" max="16384" width="9" style="2"/>
  </cols>
  <sheetData>
    <row r="1" spans="2:12" s="1" customFormat="1" ht="20.100000000000001" customHeight="1"/>
    <row r="2" spans="2:12" s="1" customFormat="1" ht="20.100000000000001" customHeight="1"/>
    <row r="3" spans="2:12" s="1" customFormat="1" ht="20.100000000000001" customHeight="1"/>
    <row r="4" spans="2:12" s="1" customFormat="1" ht="20.100000000000001" customHeight="1"/>
    <row r="5" spans="2:12" s="1" customFormat="1" ht="20.100000000000001" customHeight="1"/>
    <row r="6" spans="2:12" s="1" customFormat="1" ht="20.100000000000001" customHeight="1"/>
    <row r="7" spans="2:12" s="1" customFormat="1" ht="20.100000000000001" customHeight="1"/>
    <row r="8" spans="2:12" s="1" customFormat="1" ht="20.100000000000001" customHeight="1"/>
    <row r="9" spans="2:12" ht="20.100000000000001" customHeight="1" thickBot="1">
      <c r="B9" s="4"/>
      <c r="C9" s="4"/>
      <c r="D9" s="4"/>
      <c r="E9" s="4"/>
      <c r="F9" s="4"/>
    </row>
    <row r="10" spans="2:12" ht="36.950000000000003" customHeight="1" thickBot="1">
      <c r="B10" s="60" t="s">
        <v>25</v>
      </c>
      <c r="C10" s="61"/>
      <c r="D10" s="61"/>
      <c r="E10" s="61"/>
      <c r="F10" s="62"/>
      <c r="H10" s="60" t="s">
        <v>25</v>
      </c>
      <c r="I10" s="61"/>
      <c r="J10" s="61"/>
      <c r="K10" s="61"/>
      <c r="L10" s="62"/>
    </row>
    <row r="11" spans="2:12" ht="30" customHeight="1" thickBot="1">
      <c r="B11" s="60" t="s">
        <v>1</v>
      </c>
      <c r="C11" s="61"/>
      <c r="D11" s="61"/>
      <c r="E11" s="61"/>
      <c r="F11" s="62"/>
      <c r="H11" s="60" t="s">
        <v>21</v>
      </c>
      <c r="I11" s="61"/>
      <c r="J11" s="61"/>
      <c r="K11" s="61"/>
      <c r="L11" s="62"/>
    </row>
    <row r="12" spans="2:12" ht="27" customHeight="1" thickBot="1">
      <c r="B12" s="9" t="s">
        <v>2</v>
      </c>
      <c r="C12" s="10" t="s">
        <v>9</v>
      </c>
      <c r="D12" s="9" t="s">
        <v>10</v>
      </c>
      <c r="E12" s="9" t="s">
        <v>11</v>
      </c>
      <c r="F12" s="9" t="s">
        <v>12</v>
      </c>
      <c r="H12" s="9" t="s">
        <v>2</v>
      </c>
      <c r="I12" s="10" t="s">
        <v>9</v>
      </c>
      <c r="J12" s="9" t="s">
        <v>10</v>
      </c>
      <c r="K12" s="9" t="s">
        <v>11</v>
      </c>
      <c r="L12" s="9" t="s">
        <v>12</v>
      </c>
    </row>
    <row r="13" spans="2:12" ht="20.25">
      <c r="B13" s="8"/>
      <c r="C13" s="7" t="s">
        <v>13</v>
      </c>
      <c r="D13" s="5" t="s">
        <v>14</v>
      </c>
      <c r="E13" s="5" t="s">
        <v>15</v>
      </c>
      <c r="F13" s="6" t="s">
        <v>13</v>
      </c>
      <c r="G13" s="3"/>
      <c r="H13" s="44"/>
      <c r="I13" s="7" t="s">
        <v>13</v>
      </c>
      <c r="J13" s="5" t="s">
        <v>14</v>
      </c>
      <c r="K13" s="5" t="s">
        <v>15</v>
      </c>
      <c r="L13" s="6" t="s">
        <v>13</v>
      </c>
    </row>
    <row r="14" spans="2:12" ht="23.1" customHeight="1">
      <c r="B14" s="20" t="s">
        <v>16</v>
      </c>
      <c r="C14" s="11">
        <v>2100</v>
      </c>
      <c r="D14" s="12">
        <v>1.5</v>
      </c>
      <c r="E14" s="12">
        <v>1</v>
      </c>
      <c r="F14" s="13">
        <f>E14*D14*C14/100</f>
        <v>31.5</v>
      </c>
      <c r="G14" s="3"/>
      <c r="H14" s="20" t="s">
        <v>22</v>
      </c>
      <c r="I14" s="11">
        <v>15</v>
      </c>
      <c r="J14" s="12" t="s">
        <v>15</v>
      </c>
      <c r="K14" s="12" t="s">
        <v>15</v>
      </c>
      <c r="L14" s="13">
        <f>I14</f>
        <v>15</v>
      </c>
    </row>
    <row r="15" spans="2:12" ht="23.1" customHeight="1">
      <c r="B15" s="20" t="s">
        <v>3</v>
      </c>
      <c r="C15" s="11">
        <v>2100</v>
      </c>
      <c r="D15" s="12">
        <v>3</v>
      </c>
      <c r="E15" s="12">
        <v>1</v>
      </c>
      <c r="F15" s="13">
        <f t="shared" ref="F15:F17" si="0">E15*D15*C15/100</f>
        <v>63</v>
      </c>
      <c r="G15" s="3"/>
      <c r="H15" s="20" t="s">
        <v>3</v>
      </c>
      <c r="I15" s="11">
        <v>2100</v>
      </c>
      <c r="J15" s="12">
        <v>3</v>
      </c>
      <c r="K15" s="12">
        <v>1</v>
      </c>
      <c r="L15" s="13">
        <f t="shared" ref="L15:L17" si="1">K15*J15*I15/100</f>
        <v>63</v>
      </c>
    </row>
    <row r="16" spans="2:12" ht="23.1" customHeight="1">
      <c r="B16" s="20" t="s">
        <v>4</v>
      </c>
      <c r="C16" s="11">
        <v>600</v>
      </c>
      <c r="D16" s="12">
        <v>8</v>
      </c>
      <c r="E16" s="12">
        <v>1</v>
      </c>
      <c r="F16" s="13">
        <f t="shared" si="0"/>
        <v>48</v>
      </c>
      <c r="G16" s="3"/>
      <c r="H16" s="20" t="s">
        <v>4</v>
      </c>
      <c r="I16" s="11">
        <v>600</v>
      </c>
      <c r="J16" s="12">
        <v>10</v>
      </c>
      <c r="K16" s="12">
        <v>1</v>
      </c>
      <c r="L16" s="13">
        <f t="shared" si="1"/>
        <v>60</v>
      </c>
    </row>
    <row r="17" spans="2:12" ht="23.1" customHeight="1">
      <c r="B17" s="20" t="s">
        <v>5</v>
      </c>
      <c r="C17" s="11">
        <v>2500</v>
      </c>
      <c r="D17" s="12">
        <v>8</v>
      </c>
      <c r="E17" s="12">
        <v>1</v>
      </c>
      <c r="F17" s="13">
        <f t="shared" si="0"/>
        <v>200</v>
      </c>
      <c r="G17" s="3"/>
      <c r="H17" s="20" t="s">
        <v>5</v>
      </c>
      <c r="I17" s="11">
        <v>2500</v>
      </c>
      <c r="J17" s="12">
        <v>8</v>
      </c>
      <c r="K17" s="12">
        <v>1</v>
      </c>
      <c r="L17" s="13">
        <f t="shared" si="1"/>
        <v>200</v>
      </c>
    </row>
    <row r="18" spans="2:12" ht="23.1" customHeight="1">
      <c r="B18" s="20" t="s">
        <v>70</v>
      </c>
      <c r="C18" s="11">
        <v>18.8</v>
      </c>
      <c r="D18" s="12" t="s">
        <v>15</v>
      </c>
      <c r="E18" s="12">
        <v>1</v>
      </c>
      <c r="F18" s="13">
        <f>E18*C18</f>
        <v>18.8</v>
      </c>
      <c r="G18" s="3"/>
      <c r="H18" s="20" t="s">
        <v>70</v>
      </c>
      <c r="I18" s="11">
        <v>18.8</v>
      </c>
      <c r="J18" s="12" t="s">
        <v>15</v>
      </c>
      <c r="K18" s="12">
        <v>1</v>
      </c>
      <c r="L18" s="13">
        <f>K18*I18</f>
        <v>18.8</v>
      </c>
    </row>
    <row r="19" spans="2:12" ht="23.1" customHeight="1" thickBot="1">
      <c r="B19" s="20" t="s">
        <v>26</v>
      </c>
      <c r="C19" s="11">
        <v>60</v>
      </c>
      <c r="D19" s="12" t="s">
        <v>15</v>
      </c>
      <c r="E19" s="12" t="s">
        <v>15</v>
      </c>
      <c r="F19" s="13">
        <f>C19</f>
        <v>60</v>
      </c>
      <c r="G19" s="3"/>
      <c r="H19" s="20" t="s">
        <v>26</v>
      </c>
      <c r="I19" s="11">
        <v>60</v>
      </c>
      <c r="J19" s="12" t="s">
        <v>15</v>
      </c>
      <c r="K19" s="12" t="s">
        <v>15</v>
      </c>
      <c r="L19" s="13">
        <f>I19</f>
        <v>60</v>
      </c>
    </row>
    <row r="20" spans="2:12" ht="23.1" customHeight="1" thickBot="1">
      <c r="B20" s="9" t="s">
        <v>20</v>
      </c>
      <c r="C20" s="51"/>
      <c r="D20" s="52"/>
      <c r="E20" s="53"/>
      <c r="F20" s="14">
        <f>SUM(F14:F19)</f>
        <v>421.3</v>
      </c>
      <c r="H20" s="9" t="s">
        <v>20</v>
      </c>
      <c r="I20" s="51"/>
      <c r="J20" s="52"/>
      <c r="K20" s="53"/>
      <c r="L20" s="14">
        <f>SUM(L14:L19)</f>
        <v>416.8</v>
      </c>
    </row>
    <row r="21" spans="2:12" ht="45" customHeight="1" thickBot="1">
      <c r="B21" s="63" t="s">
        <v>27</v>
      </c>
      <c r="C21" s="64"/>
      <c r="D21" s="64"/>
      <c r="E21" s="64"/>
      <c r="F21" s="65"/>
      <c r="H21" s="63" t="s">
        <v>58</v>
      </c>
      <c r="I21" s="64"/>
      <c r="J21" s="64"/>
      <c r="K21" s="64"/>
      <c r="L21" s="65"/>
    </row>
    <row r="22" spans="2:12" ht="45" customHeight="1" thickBot="1">
      <c r="B22" s="63" t="s">
        <v>66</v>
      </c>
      <c r="C22" s="64"/>
      <c r="D22" s="64"/>
      <c r="E22" s="64"/>
      <c r="F22" s="65"/>
      <c r="H22" s="63"/>
      <c r="I22" s="64"/>
      <c r="J22" s="64"/>
      <c r="K22" s="64"/>
      <c r="L22" s="65"/>
    </row>
  </sheetData>
  <mergeCells count="10">
    <mergeCell ref="B10:F10"/>
    <mergeCell ref="H10:L10"/>
    <mergeCell ref="B11:F11"/>
    <mergeCell ref="H11:L11"/>
    <mergeCell ref="B22:F22"/>
    <mergeCell ref="H22:L22"/>
    <mergeCell ref="C20:E20"/>
    <mergeCell ref="I20:K20"/>
    <mergeCell ref="B21:F21"/>
    <mergeCell ref="H21:L21"/>
  </mergeCells>
  <pageMargins left="0.5" right="0.5" top="0" bottom="0.5" header="1" footer="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workbookViewId="0">
      <selection activeCell="O9" sqref="O9"/>
    </sheetView>
  </sheetViews>
  <sheetFormatPr defaultRowHeight="14.25"/>
  <cols>
    <col min="1" max="1" width="5.625" customWidth="1"/>
    <col min="2" max="2" width="18.625" customWidth="1"/>
    <col min="3" max="3" width="12.625" customWidth="1"/>
    <col min="4" max="5" width="7.625" customWidth="1"/>
    <col min="6" max="6" width="10.125" customWidth="1"/>
    <col min="7" max="7" width="3" customWidth="1"/>
    <col min="8" max="8" width="18.625" customWidth="1"/>
    <col min="9" max="9" width="12.625" customWidth="1"/>
    <col min="10" max="11" width="7.625" customWidth="1"/>
    <col min="12" max="12" width="10.125" customWidth="1"/>
  </cols>
  <sheetData>
    <row r="1" spans="1:12" ht="20.100000000000001" customHeight="1"/>
    <row r="2" spans="1:12" ht="20.100000000000001" customHeight="1"/>
    <row r="3" spans="1:12" ht="20.100000000000001" customHeight="1"/>
    <row r="4" spans="1:12" ht="20.100000000000001" customHeight="1"/>
    <row r="5" spans="1:12" ht="20.100000000000001" customHeight="1"/>
    <row r="6" spans="1:12" ht="15" customHeight="1" thickBot="1">
      <c r="A6" s="2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ht="26.25" thickBot="1">
      <c r="A7" s="2"/>
      <c r="B7" s="66" t="s">
        <v>59</v>
      </c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2" ht="24.95" customHeight="1" thickBot="1">
      <c r="A8" s="2"/>
      <c r="B8" s="69" t="s">
        <v>62</v>
      </c>
      <c r="C8" s="70"/>
      <c r="D8" s="70"/>
      <c r="E8" s="70"/>
      <c r="F8" s="71"/>
      <c r="G8" s="2"/>
      <c r="H8" s="72" t="s">
        <v>63</v>
      </c>
      <c r="I8" s="73"/>
      <c r="J8" s="73"/>
      <c r="K8" s="73"/>
      <c r="L8" s="74"/>
    </row>
    <row r="9" spans="1:12" ht="23.25" thickBot="1">
      <c r="A9" s="2"/>
      <c r="B9" s="40" t="s">
        <v>2</v>
      </c>
      <c r="C9" s="43" t="s">
        <v>9</v>
      </c>
      <c r="D9" s="40" t="s">
        <v>10</v>
      </c>
      <c r="E9" s="40" t="s">
        <v>11</v>
      </c>
      <c r="F9" s="40" t="s">
        <v>12</v>
      </c>
      <c r="G9" s="41"/>
      <c r="H9" s="40" t="s">
        <v>2</v>
      </c>
      <c r="I9" s="43" t="s">
        <v>9</v>
      </c>
      <c r="J9" s="40" t="s">
        <v>10</v>
      </c>
      <c r="K9" s="40" t="s">
        <v>11</v>
      </c>
      <c r="L9" s="40" t="s">
        <v>12</v>
      </c>
    </row>
    <row r="10" spans="1:12" ht="18" customHeight="1">
      <c r="A10" s="2"/>
      <c r="B10" s="8"/>
      <c r="C10" s="7" t="s">
        <v>13</v>
      </c>
      <c r="D10" s="5" t="s">
        <v>14</v>
      </c>
      <c r="E10" s="5" t="s">
        <v>15</v>
      </c>
      <c r="F10" s="6" t="s">
        <v>13</v>
      </c>
      <c r="G10" s="3"/>
      <c r="H10" s="8"/>
      <c r="I10" s="7" t="s">
        <v>13</v>
      </c>
      <c r="J10" s="5" t="s">
        <v>14</v>
      </c>
      <c r="K10" s="5" t="s">
        <v>15</v>
      </c>
      <c r="L10" s="6" t="s">
        <v>13</v>
      </c>
    </row>
    <row r="11" spans="1:12" ht="18.95" customHeight="1">
      <c r="A11" s="2"/>
      <c r="B11" s="20" t="s">
        <v>61</v>
      </c>
      <c r="C11" s="21">
        <v>2600</v>
      </c>
      <c r="D11" s="22">
        <v>3</v>
      </c>
      <c r="E11" s="22">
        <v>1</v>
      </c>
      <c r="F11" s="23">
        <f>E11*D11*C11/100</f>
        <v>78</v>
      </c>
      <c r="G11" s="3"/>
      <c r="H11" s="39" t="s">
        <v>38</v>
      </c>
      <c r="I11" s="22" t="s">
        <v>38</v>
      </c>
      <c r="J11" s="22" t="s">
        <v>38</v>
      </c>
      <c r="K11" s="22" t="s">
        <v>38</v>
      </c>
      <c r="L11" s="23" t="s">
        <v>38</v>
      </c>
    </row>
    <row r="12" spans="1:12" ht="18.95" customHeight="1">
      <c r="A12" s="2"/>
      <c r="B12" s="20" t="s">
        <v>3</v>
      </c>
      <c r="C12" s="21">
        <v>2100</v>
      </c>
      <c r="D12" s="22">
        <v>2</v>
      </c>
      <c r="E12" s="22">
        <v>1</v>
      </c>
      <c r="F12" s="23">
        <f t="shared" ref="F12:F15" si="0">E12*D12*C12/100</f>
        <v>42</v>
      </c>
      <c r="G12" s="3"/>
      <c r="H12" s="20" t="s">
        <v>3</v>
      </c>
      <c r="I12" s="21">
        <v>2100</v>
      </c>
      <c r="J12" s="22">
        <v>1.5</v>
      </c>
      <c r="K12" s="22">
        <v>1</v>
      </c>
      <c r="L12" s="23">
        <f t="shared" ref="L12:L15" si="1">K12*J12*I12/100</f>
        <v>31.5</v>
      </c>
    </row>
    <row r="13" spans="1:12" ht="18.95" customHeight="1">
      <c r="A13" s="2"/>
      <c r="B13" s="20" t="s">
        <v>60</v>
      </c>
      <c r="C13" s="21">
        <v>850</v>
      </c>
      <c r="D13" s="22">
        <v>22</v>
      </c>
      <c r="E13" s="22">
        <v>1</v>
      </c>
      <c r="F13" s="23">
        <f t="shared" si="0"/>
        <v>187</v>
      </c>
      <c r="G13" s="3"/>
      <c r="H13" s="20" t="s">
        <v>60</v>
      </c>
      <c r="I13" s="21">
        <v>850</v>
      </c>
      <c r="J13" s="22">
        <v>22</v>
      </c>
      <c r="K13" s="22">
        <v>1</v>
      </c>
      <c r="L13" s="23">
        <f t="shared" si="1"/>
        <v>187</v>
      </c>
    </row>
    <row r="14" spans="1:12" ht="18.95" customHeight="1">
      <c r="A14" s="2"/>
      <c r="B14" s="20" t="s">
        <v>7</v>
      </c>
      <c r="C14" s="21">
        <v>1600</v>
      </c>
      <c r="D14" s="22">
        <v>2</v>
      </c>
      <c r="E14" s="22">
        <v>1</v>
      </c>
      <c r="F14" s="23">
        <f t="shared" si="0"/>
        <v>32</v>
      </c>
      <c r="G14" s="3"/>
      <c r="H14" s="20" t="s">
        <v>7</v>
      </c>
      <c r="I14" s="21">
        <v>1600</v>
      </c>
      <c r="J14" s="22">
        <v>2</v>
      </c>
      <c r="K14" s="22">
        <v>1</v>
      </c>
      <c r="L14" s="23">
        <f t="shared" si="1"/>
        <v>32</v>
      </c>
    </row>
    <row r="15" spans="1:12" ht="18.95" customHeight="1" thickBot="1">
      <c r="A15" s="2"/>
      <c r="B15" s="20" t="s">
        <v>8</v>
      </c>
      <c r="C15" s="21">
        <v>1300</v>
      </c>
      <c r="D15" s="22">
        <v>1</v>
      </c>
      <c r="E15" s="22">
        <v>1</v>
      </c>
      <c r="F15" s="23">
        <f t="shared" si="0"/>
        <v>13</v>
      </c>
      <c r="G15" s="3"/>
      <c r="H15" s="20" t="s">
        <v>8</v>
      </c>
      <c r="I15" s="21">
        <v>1300</v>
      </c>
      <c r="J15" s="22">
        <v>1</v>
      </c>
      <c r="K15" s="22">
        <v>1</v>
      </c>
      <c r="L15" s="23">
        <f t="shared" si="1"/>
        <v>13</v>
      </c>
    </row>
    <row r="16" spans="1:12" ht="26.25" thickBot="1">
      <c r="A16" s="2"/>
      <c r="B16" s="9" t="s">
        <v>20</v>
      </c>
      <c r="C16" s="75"/>
      <c r="D16" s="76"/>
      <c r="E16" s="77"/>
      <c r="F16" s="42">
        <f>SUM(F11:F15)</f>
        <v>352</v>
      </c>
      <c r="G16" s="2"/>
      <c r="H16" s="9" t="s">
        <v>20</v>
      </c>
      <c r="I16" s="75"/>
      <c r="J16" s="76"/>
      <c r="K16" s="77"/>
      <c r="L16" s="42">
        <f>SUM(L11:L15)</f>
        <v>263.5</v>
      </c>
    </row>
    <row r="17" spans="1:12" ht="21.95" customHeight="1">
      <c r="A17" s="2"/>
      <c r="B17" s="78" t="s">
        <v>65</v>
      </c>
      <c r="C17" s="79"/>
      <c r="D17" s="79"/>
      <c r="E17" s="79"/>
      <c r="F17" s="80"/>
      <c r="G17" s="25"/>
      <c r="H17" s="78" t="s">
        <v>64</v>
      </c>
      <c r="I17" s="79"/>
      <c r="J17" s="79"/>
      <c r="K17" s="79"/>
      <c r="L17" s="80"/>
    </row>
    <row r="18" spans="1:12" ht="21.95" customHeight="1">
      <c r="A18" s="2"/>
      <c r="B18" s="81"/>
      <c r="C18" s="82"/>
      <c r="D18" s="82"/>
      <c r="E18" s="82"/>
      <c r="F18" s="83"/>
      <c r="G18" s="25"/>
      <c r="H18" s="81"/>
      <c r="I18" s="82"/>
      <c r="J18" s="82"/>
      <c r="K18" s="82"/>
      <c r="L18" s="83"/>
    </row>
    <row r="19" spans="1:12" ht="15" thickBot="1">
      <c r="B19" s="84"/>
      <c r="C19" s="85"/>
      <c r="D19" s="85"/>
      <c r="E19" s="85"/>
      <c r="F19" s="86"/>
      <c r="H19" s="84"/>
      <c r="I19" s="85"/>
      <c r="J19" s="85"/>
      <c r="K19" s="85"/>
      <c r="L19" s="86"/>
    </row>
    <row r="20" spans="1:12" ht="15" thickBot="1"/>
    <row r="21" spans="1:12" ht="24.95" customHeight="1" thickBot="1">
      <c r="B21" s="72" t="s">
        <v>67</v>
      </c>
      <c r="C21" s="73"/>
      <c r="D21" s="73"/>
      <c r="E21" s="73"/>
      <c r="F21" s="74"/>
    </row>
    <row r="22" spans="1:12" ht="23.25" thickBot="1">
      <c r="B22" s="40" t="s">
        <v>2</v>
      </c>
      <c r="C22" s="43" t="s">
        <v>9</v>
      </c>
      <c r="D22" s="40" t="s">
        <v>10</v>
      </c>
      <c r="E22" s="40" t="s">
        <v>11</v>
      </c>
      <c r="F22" s="40" t="s">
        <v>12</v>
      </c>
    </row>
    <row r="23" spans="1:12" ht="18.95" customHeight="1">
      <c r="B23" s="8"/>
      <c r="C23" s="7" t="s">
        <v>13</v>
      </c>
      <c r="D23" s="5" t="s">
        <v>14</v>
      </c>
      <c r="E23" s="5" t="s">
        <v>15</v>
      </c>
      <c r="F23" s="6" t="s">
        <v>13</v>
      </c>
    </row>
    <row r="24" spans="1:12" ht="18.95" customHeight="1">
      <c r="B24" s="20" t="s">
        <v>60</v>
      </c>
      <c r="C24" s="21">
        <v>850</v>
      </c>
      <c r="D24" s="22">
        <v>10</v>
      </c>
      <c r="E24" s="22">
        <v>1</v>
      </c>
      <c r="F24" s="23">
        <f t="shared" ref="F24:F26" si="2">E24*D24*C24/100</f>
        <v>85</v>
      </c>
    </row>
    <row r="25" spans="1:12" ht="18.95" customHeight="1">
      <c r="B25" s="20" t="s">
        <v>7</v>
      </c>
      <c r="C25" s="21">
        <v>1600</v>
      </c>
      <c r="D25" s="22">
        <v>1.5</v>
      </c>
      <c r="E25" s="22">
        <v>2</v>
      </c>
      <c r="F25" s="23">
        <f t="shared" si="2"/>
        <v>48</v>
      </c>
    </row>
    <row r="26" spans="1:12" ht="18.95" customHeight="1" thickBot="1">
      <c r="B26" s="20" t="s">
        <v>8</v>
      </c>
      <c r="C26" s="21">
        <v>1300</v>
      </c>
      <c r="D26" s="22">
        <v>0.5</v>
      </c>
      <c r="E26" s="22">
        <v>2</v>
      </c>
      <c r="F26" s="23">
        <f t="shared" si="2"/>
        <v>13</v>
      </c>
    </row>
    <row r="27" spans="1:12" ht="24" customHeight="1" thickBot="1">
      <c r="B27" s="9" t="s">
        <v>20</v>
      </c>
      <c r="C27" s="51"/>
      <c r="D27" s="52"/>
      <c r="E27" s="53"/>
      <c r="F27" s="14">
        <f>SUM(F24:F26)</f>
        <v>146</v>
      </c>
    </row>
    <row r="28" spans="1:12" ht="14.25" customHeight="1">
      <c r="B28" s="78" t="s">
        <v>71</v>
      </c>
      <c r="C28" s="79"/>
      <c r="D28" s="79"/>
      <c r="E28" s="79"/>
      <c r="F28" s="80"/>
    </row>
    <row r="29" spans="1:12" ht="14.25" customHeight="1" thickBot="1">
      <c r="B29" s="84"/>
      <c r="C29" s="85"/>
      <c r="D29" s="85"/>
      <c r="E29" s="85"/>
      <c r="F29" s="86"/>
    </row>
    <row r="30" spans="1:12" ht="15" customHeight="1"/>
  </sheetData>
  <mergeCells count="10">
    <mergeCell ref="B21:F21"/>
    <mergeCell ref="B17:F19"/>
    <mergeCell ref="H17:L19"/>
    <mergeCell ref="C27:E27"/>
    <mergeCell ref="B28:F29"/>
    <mergeCell ref="B7:L7"/>
    <mergeCell ref="B8:F8"/>
    <mergeCell ref="H8:L8"/>
    <mergeCell ref="C16:E16"/>
    <mergeCell ref="I16:K16"/>
  </mergeCells>
  <pageMargins left="0.5" right="0.5" top="0" bottom="0.05" header="0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25" sqref="C25"/>
    </sheetView>
  </sheetViews>
  <sheetFormatPr defaultRowHeight="14.25"/>
  <cols>
    <col min="1" max="1" width="28.875" bestFit="1" customWidth="1"/>
    <col min="9" max="9" width="28.875" bestFit="1" customWidth="1"/>
  </cols>
  <sheetData>
    <row r="1" spans="1:15">
      <c r="A1" s="96" t="s">
        <v>31</v>
      </c>
      <c r="B1" s="87" t="s">
        <v>11</v>
      </c>
      <c r="C1" s="87" t="s">
        <v>32</v>
      </c>
      <c r="D1" s="87" t="s">
        <v>33</v>
      </c>
      <c r="E1" s="87" t="s">
        <v>10</v>
      </c>
      <c r="F1" s="87" t="s">
        <v>34</v>
      </c>
      <c r="G1" s="87" t="s">
        <v>35</v>
      </c>
      <c r="H1" s="1"/>
      <c r="I1" s="96" t="s">
        <v>36</v>
      </c>
      <c r="J1" s="87" t="s">
        <v>11</v>
      </c>
      <c r="K1" s="87" t="s">
        <v>32</v>
      </c>
      <c r="L1" s="87" t="s">
        <v>33</v>
      </c>
      <c r="M1" s="87" t="s">
        <v>10</v>
      </c>
      <c r="N1" s="87" t="s">
        <v>34</v>
      </c>
      <c r="O1" s="87" t="s">
        <v>35</v>
      </c>
    </row>
    <row r="2" spans="1:15">
      <c r="A2" s="96"/>
      <c r="B2" s="87"/>
      <c r="C2" s="87"/>
      <c r="D2" s="87"/>
      <c r="E2" s="87"/>
      <c r="F2" s="87"/>
      <c r="G2" s="87"/>
      <c r="H2" s="1"/>
      <c r="I2" s="96"/>
      <c r="J2" s="87"/>
      <c r="K2" s="87"/>
      <c r="L2" s="87"/>
      <c r="M2" s="87"/>
      <c r="N2" s="87"/>
      <c r="O2" s="87"/>
    </row>
    <row r="3" spans="1:15" ht="21">
      <c r="A3" s="27" t="s">
        <v>37</v>
      </c>
      <c r="B3" s="28">
        <v>1</v>
      </c>
      <c r="C3" s="28">
        <v>3</v>
      </c>
      <c r="D3" s="29" t="s">
        <v>38</v>
      </c>
      <c r="E3" s="29" t="s">
        <v>38</v>
      </c>
      <c r="F3" s="28">
        <v>1.36</v>
      </c>
      <c r="G3" s="30">
        <f>F3*C3*B3</f>
        <v>4.08</v>
      </c>
      <c r="H3" s="1"/>
      <c r="I3" s="27" t="s">
        <v>39</v>
      </c>
      <c r="J3" s="28">
        <v>1</v>
      </c>
      <c r="K3" s="28">
        <v>6</v>
      </c>
      <c r="L3" s="29" t="s">
        <v>38</v>
      </c>
      <c r="M3" s="29" t="s">
        <v>38</v>
      </c>
      <c r="N3" s="28">
        <v>2.42</v>
      </c>
      <c r="O3" s="30">
        <f>N3*K3*J3</f>
        <v>14.52</v>
      </c>
    </row>
    <row r="4" spans="1:15" ht="21">
      <c r="A4" s="27" t="s">
        <v>40</v>
      </c>
      <c r="B4" s="28">
        <v>1</v>
      </c>
      <c r="C4" s="28">
        <v>8.1</v>
      </c>
      <c r="D4" s="29" t="s">
        <v>38</v>
      </c>
      <c r="E4" s="29" t="s">
        <v>38</v>
      </c>
      <c r="F4" s="28">
        <v>0.61699999999999999</v>
      </c>
      <c r="G4" s="30">
        <f t="shared" ref="G4" si="0">F4*C4*B4</f>
        <v>4.9977</v>
      </c>
      <c r="H4" s="1"/>
      <c r="I4" s="27" t="s">
        <v>41</v>
      </c>
      <c r="J4" s="28">
        <v>1</v>
      </c>
      <c r="K4" s="28">
        <v>18.3</v>
      </c>
      <c r="L4" s="29" t="s">
        <v>38</v>
      </c>
      <c r="M4" s="29" t="s">
        <v>38</v>
      </c>
      <c r="N4" s="28">
        <v>0.88800000000000001</v>
      </c>
      <c r="O4" s="30">
        <f t="shared" ref="O4:O5" si="1">N4*K4*J4</f>
        <v>16.250399999999999</v>
      </c>
    </row>
    <row r="5" spans="1:15" ht="21">
      <c r="A5" s="27" t="s">
        <v>42</v>
      </c>
      <c r="B5" s="28">
        <v>2</v>
      </c>
      <c r="C5" s="29">
        <v>0</v>
      </c>
      <c r="D5" s="29" t="s">
        <v>38</v>
      </c>
      <c r="E5" s="29" t="s">
        <v>38</v>
      </c>
      <c r="F5" s="29" t="s">
        <v>38</v>
      </c>
      <c r="G5" s="30">
        <v>0</v>
      </c>
      <c r="H5" s="1"/>
      <c r="I5" s="27" t="s">
        <v>42</v>
      </c>
      <c r="J5" s="28">
        <v>2</v>
      </c>
      <c r="K5" s="29">
        <v>3</v>
      </c>
      <c r="L5" s="29" t="s">
        <v>38</v>
      </c>
      <c r="M5" s="29" t="s">
        <v>38</v>
      </c>
      <c r="N5" s="29">
        <v>0.61699999999999999</v>
      </c>
      <c r="O5" s="30">
        <f t="shared" si="1"/>
        <v>3.702</v>
      </c>
    </row>
    <row r="6" spans="1:15" ht="21">
      <c r="A6" s="27" t="s">
        <v>43</v>
      </c>
      <c r="B6" s="28">
        <v>1</v>
      </c>
      <c r="C6" s="28">
        <v>3</v>
      </c>
      <c r="D6" s="28">
        <v>0.08</v>
      </c>
      <c r="E6" s="28">
        <v>4.0000000000000001E-3</v>
      </c>
      <c r="F6" s="28">
        <v>7850</v>
      </c>
      <c r="G6" s="30">
        <f t="shared" ref="G6" si="2">F6*E6*D6*C6*B6</f>
        <v>7.5359999999999996</v>
      </c>
      <c r="H6" s="1"/>
      <c r="I6" s="27" t="s">
        <v>43</v>
      </c>
      <c r="J6" s="28">
        <v>1</v>
      </c>
      <c r="K6" s="28">
        <v>6</v>
      </c>
      <c r="L6" s="28">
        <v>0.12</v>
      </c>
      <c r="M6" s="28">
        <v>6.0000000000000001E-3</v>
      </c>
      <c r="N6" s="28">
        <v>7850</v>
      </c>
      <c r="O6" s="30">
        <f t="shared" ref="O6" si="3">N6*M6*L6*K6*J6</f>
        <v>33.911999999999999</v>
      </c>
    </row>
    <row r="7" spans="1:15" ht="21">
      <c r="A7" s="27" t="s">
        <v>44</v>
      </c>
      <c r="B7" s="28">
        <v>2</v>
      </c>
      <c r="C7" s="28">
        <v>0.4</v>
      </c>
      <c r="D7" s="28">
        <v>0.12</v>
      </c>
      <c r="E7" s="28">
        <v>4.0000000000000001E-3</v>
      </c>
      <c r="F7" s="28">
        <v>7850</v>
      </c>
      <c r="G7" s="30">
        <f>F7*E7*D7*C7*B7</f>
        <v>3.0144000000000002</v>
      </c>
      <c r="H7" s="1"/>
      <c r="I7" s="27" t="s">
        <v>44</v>
      </c>
      <c r="J7" s="28">
        <v>2</v>
      </c>
      <c r="K7" s="28">
        <v>0.4</v>
      </c>
      <c r="L7" s="28">
        <v>0.12</v>
      </c>
      <c r="M7" s="28">
        <v>4.0000000000000001E-3</v>
      </c>
      <c r="N7" s="28">
        <v>7850</v>
      </c>
      <c r="O7" s="30">
        <f>N7*M7*L7*K7*J7</f>
        <v>3.0144000000000002</v>
      </c>
    </row>
    <row r="8" spans="1:15" ht="21">
      <c r="A8" s="31" t="s">
        <v>45</v>
      </c>
      <c r="B8" s="28"/>
      <c r="C8" s="28"/>
      <c r="D8" s="28"/>
      <c r="E8" s="28"/>
      <c r="F8" s="28"/>
      <c r="G8" s="32">
        <f>SUM(G3:G7)</f>
        <v>19.628100000000003</v>
      </c>
      <c r="H8" s="1"/>
      <c r="I8" s="31" t="s">
        <v>46</v>
      </c>
      <c r="J8" s="28"/>
      <c r="K8" s="28"/>
      <c r="L8" s="28"/>
      <c r="M8" s="28"/>
      <c r="N8" s="28"/>
      <c r="O8" s="32">
        <f>SUM(O3:O7)</f>
        <v>71.398799999999994</v>
      </c>
    </row>
    <row r="9" spans="1:15" ht="21">
      <c r="A9" s="33" t="s">
        <v>47</v>
      </c>
      <c r="B9" s="28"/>
      <c r="C9" s="28"/>
      <c r="D9" s="28"/>
      <c r="E9" s="28"/>
      <c r="F9" s="28"/>
      <c r="G9" s="34">
        <f>G8/3</f>
        <v>6.5427000000000008</v>
      </c>
      <c r="H9" s="1"/>
      <c r="I9" s="33" t="s">
        <v>48</v>
      </c>
      <c r="J9" s="28"/>
      <c r="K9" s="28"/>
      <c r="L9" s="28"/>
      <c r="M9" s="28"/>
      <c r="N9" s="28"/>
      <c r="O9" s="34">
        <f>O8/6</f>
        <v>11.899799999999999</v>
      </c>
    </row>
    <row r="10" spans="1:15" ht="20.25">
      <c r="A10" s="97"/>
      <c r="B10" s="97"/>
      <c r="C10" s="97"/>
      <c r="D10" s="97"/>
      <c r="E10" s="97"/>
      <c r="F10" s="97"/>
      <c r="G10" s="97"/>
      <c r="H10" s="1"/>
      <c r="I10" s="97"/>
      <c r="J10" s="97"/>
      <c r="K10" s="97"/>
      <c r="L10" s="97"/>
      <c r="M10" s="97"/>
      <c r="N10" s="97"/>
      <c r="O10" s="97"/>
    </row>
    <row r="11" spans="1:15">
      <c r="A11" s="96" t="s">
        <v>49</v>
      </c>
      <c r="B11" s="87" t="s">
        <v>11</v>
      </c>
      <c r="C11" s="87" t="s">
        <v>32</v>
      </c>
      <c r="D11" s="87" t="s">
        <v>33</v>
      </c>
      <c r="E11" s="87" t="s">
        <v>10</v>
      </c>
      <c r="F11" s="87" t="s">
        <v>34</v>
      </c>
      <c r="G11" s="87" t="s">
        <v>35</v>
      </c>
      <c r="H11" s="1"/>
      <c r="I11" s="96" t="s">
        <v>50</v>
      </c>
      <c r="J11" s="87" t="s">
        <v>11</v>
      </c>
      <c r="K11" s="87" t="s">
        <v>32</v>
      </c>
      <c r="L11" s="87" t="s">
        <v>33</v>
      </c>
      <c r="M11" s="87" t="s">
        <v>10</v>
      </c>
      <c r="N11" s="87" t="s">
        <v>34</v>
      </c>
      <c r="O11" s="87" t="s">
        <v>35</v>
      </c>
    </row>
    <row r="12" spans="1:15">
      <c r="A12" s="96"/>
      <c r="B12" s="87"/>
      <c r="C12" s="87"/>
      <c r="D12" s="87"/>
      <c r="E12" s="87"/>
      <c r="F12" s="87"/>
      <c r="G12" s="87"/>
      <c r="H12" s="1"/>
      <c r="I12" s="96"/>
      <c r="J12" s="87"/>
      <c r="K12" s="87"/>
      <c r="L12" s="87"/>
      <c r="M12" s="87"/>
      <c r="N12" s="87"/>
      <c r="O12" s="87"/>
    </row>
    <row r="13" spans="1:15" ht="21">
      <c r="A13" s="27" t="s">
        <v>39</v>
      </c>
      <c r="B13" s="28">
        <v>1</v>
      </c>
      <c r="C13" s="28">
        <v>5</v>
      </c>
      <c r="D13" s="29" t="s">
        <v>38</v>
      </c>
      <c r="E13" s="29" t="s">
        <v>38</v>
      </c>
      <c r="F13" s="28">
        <v>2.42</v>
      </c>
      <c r="G13" s="30">
        <f>F13*C13*B13</f>
        <v>12.1</v>
      </c>
      <c r="H13" s="1"/>
      <c r="I13" s="27" t="s">
        <v>51</v>
      </c>
      <c r="J13" s="28">
        <v>1</v>
      </c>
      <c r="K13" s="28">
        <v>7</v>
      </c>
      <c r="L13" s="29" t="s">
        <v>38</v>
      </c>
      <c r="M13" s="29" t="s">
        <v>38</v>
      </c>
      <c r="N13" s="28">
        <v>3.77</v>
      </c>
      <c r="O13" s="30">
        <f>N13*K13*J13</f>
        <v>26.39</v>
      </c>
    </row>
    <row r="14" spans="1:15" ht="21">
      <c r="A14" s="27" t="s">
        <v>40</v>
      </c>
      <c r="B14" s="28">
        <v>1</v>
      </c>
      <c r="C14" s="28">
        <v>13.5</v>
      </c>
      <c r="D14" s="29" t="s">
        <v>38</v>
      </c>
      <c r="E14" s="29" t="s">
        <v>38</v>
      </c>
      <c r="F14" s="28">
        <v>0.61699999999999999</v>
      </c>
      <c r="G14" s="30">
        <f t="shared" ref="G14:G15" si="4">F14*C14*B14</f>
        <v>8.3294999999999995</v>
      </c>
      <c r="H14" s="1"/>
      <c r="I14" s="27" t="s">
        <v>41</v>
      </c>
      <c r="J14" s="28">
        <v>1</v>
      </c>
      <c r="K14" s="28">
        <v>20.8</v>
      </c>
      <c r="L14" s="29" t="s">
        <v>38</v>
      </c>
      <c r="M14" s="29" t="s">
        <v>38</v>
      </c>
      <c r="N14" s="28">
        <v>0.88800000000000001</v>
      </c>
      <c r="O14" s="30">
        <f t="shared" ref="O14:O15" si="5">N14*K14*J14</f>
        <v>18.470400000000001</v>
      </c>
    </row>
    <row r="15" spans="1:15" ht="21">
      <c r="A15" s="27" t="s">
        <v>42</v>
      </c>
      <c r="B15" s="28">
        <v>2</v>
      </c>
      <c r="C15" s="29">
        <v>1.5</v>
      </c>
      <c r="D15" s="29" t="s">
        <v>38</v>
      </c>
      <c r="E15" s="29" t="s">
        <v>38</v>
      </c>
      <c r="F15" s="29">
        <v>0.61699999999999999</v>
      </c>
      <c r="G15" s="30">
        <f t="shared" si="4"/>
        <v>1.851</v>
      </c>
      <c r="H15" s="1"/>
      <c r="I15" s="27" t="s">
        <v>42</v>
      </c>
      <c r="J15" s="28">
        <v>2</v>
      </c>
      <c r="K15" s="29">
        <v>6</v>
      </c>
      <c r="L15" s="29" t="s">
        <v>38</v>
      </c>
      <c r="M15" s="29" t="s">
        <v>38</v>
      </c>
      <c r="N15" s="29">
        <v>0.61699999999999999</v>
      </c>
      <c r="O15" s="30">
        <f t="shared" si="5"/>
        <v>7.4039999999999999</v>
      </c>
    </row>
    <row r="16" spans="1:15" ht="21">
      <c r="A16" s="27" t="s">
        <v>43</v>
      </c>
      <c r="B16" s="28">
        <v>1</v>
      </c>
      <c r="C16" s="28">
        <v>5</v>
      </c>
      <c r="D16" s="28">
        <v>0.1</v>
      </c>
      <c r="E16" s="28">
        <v>6.0000000000000001E-3</v>
      </c>
      <c r="F16" s="28">
        <v>7850</v>
      </c>
      <c r="G16" s="30">
        <f t="shared" ref="G16" si="6">F16*E16*D16*C16*B16</f>
        <v>23.55</v>
      </c>
      <c r="H16" s="1"/>
      <c r="I16" s="27" t="s">
        <v>43</v>
      </c>
      <c r="J16" s="28">
        <v>1</v>
      </c>
      <c r="K16" s="28">
        <v>7</v>
      </c>
      <c r="L16" s="28">
        <v>0.12</v>
      </c>
      <c r="M16" s="28">
        <v>8.0000000000000002E-3</v>
      </c>
      <c r="N16" s="28">
        <v>7850</v>
      </c>
      <c r="O16" s="30">
        <f t="shared" ref="O16" si="7">N16*M16*L16*K16*J16</f>
        <v>52.752000000000002</v>
      </c>
    </row>
    <row r="17" spans="1:15" ht="21">
      <c r="A17" s="27" t="s">
        <v>44</v>
      </c>
      <c r="B17" s="28">
        <v>2</v>
      </c>
      <c r="C17" s="28">
        <v>0.4</v>
      </c>
      <c r="D17" s="28">
        <v>0.12</v>
      </c>
      <c r="E17" s="28">
        <v>4.0000000000000001E-3</v>
      </c>
      <c r="F17" s="28">
        <v>7850</v>
      </c>
      <c r="G17" s="30">
        <f>F17*E17*D17*C17*B17</f>
        <v>3.0144000000000002</v>
      </c>
      <c r="H17" s="1"/>
      <c r="I17" s="27" t="s">
        <v>44</v>
      </c>
      <c r="J17" s="28">
        <v>2</v>
      </c>
      <c r="K17" s="28">
        <v>0.4</v>
      </c>
      <c r="L17" s="28">
        <v>0.12</v>
      </c>
      <c r="M17" s="28">
        <v>4.0000000000000001E-3</v>
      </c>
      <c r="N17" s="28">
        <v>7850</v>
      </c>
      <c r="O17" s="30">
        <f>N17*M17*L17*K17*J17</f>
        <v>3.0144000000000002</v>
      </c>
    </row>
    <row r="18" spans="1:15" ht="21">
      <c r="A18" s="31" t="s">
        <v>52</v>
      </c>
      <c r="B18" s="28"/>
      <c r="C18" s="28"/>
      <c r="D18" s="28"/>
      <c r="E18" s="28"/>
      <c r="F18" s="28"/>
      <c r="G18" s="32">
        <f>SUM(G13:G17)</f>
        <v>48.844900000000003</v>
      </c>
      <c r="H18" s="1"/>
      <c r="I18" s="31" t="s">
        <v>53</v>
      </c>
      <c r="J18" s="28"/>
      <c r="K18" s="28"/>
      <c r="L18" s="28"/>
      <c r="M18" s="28"/>
      <c r="N18" s="28"/>
      <c r="O18" s="32">
        <f>SUM(O13:O17)</f>
        <v>108.0308</v>
      </c>
    </row>
    <row r="19" spans="1:15" ht="21">
      <c r="A19" s="33" t="s">
        <v>54</v>
      </c>
      <c r="B19" s="28"/>
      <c r="C19" s="28"/>
      <c r="D19" s="28"/>
      <c r="E19" s="28"/>
      <c r="F19" s="28"/>
      <c r="G19" s="34">
        <f>G18/5</f>
        <v>9.7689800000000009</v>
      </c>
      <c r="H19" s="1"/>
      <c r="I19" s="33" t="s">
        <v>55</v>
      </c>
      <c r="J19" s="28"/>
      <c r="K19" s="28"/>
      <c r="L19" s="28"/>
      <c r="M19" s="28"/>
      <c r="N19" s="28"/>
      <c r="O19" s="34">
        <f>O18/7</f>
        <v>15.432971428571429</v>
      </c>
    </row>
    <row r="20" spans="1:15" ht="21">
      <c r="A20" s="27" t="s">
        <v>56</v>
      </c>
      <c r="B20" s="35">
        <v>8</v>
      </c>
      <c r="C20" s="35">
        <v>1</v>
      </c>
      <c r="D20" s="35"/>
      <c r="E20" s="35"/>
      <c r="F20" s="35">
        <v>0.22</v>
      </c>
      <c r="G20" s="35">
        <f>F20*C20*B20</f>
        <v>1.76</v>
      </c>
      <c r="H20" s="1"/>
      <c r="I20" s="1"/>
      <c r="J20" s="1"/>
      <c r="K20" s="1"/>
    </row>
    <row r="21" spans="1:15" ht="21">
      <c r="A21" s="36"/>
      <c r="B21" s="37"/>
      <c r="C21" s="37"/>
      <c r="D21" s="37"/>
      <c r="E21" s="37"/>
      <c r="F21" s="37"/>
      <c r="G21" s="37"/>
      <c r="H21" s="1"/>
      <c r="I21" s="1"/>
      <c r="J21" s="1"/>
      <c r="K21" s="1"/>
    </row>
    <row r="22" spans="1:15" ht="21.75" thickBot="1">
      <c r="A22" s="36"/>
      <c r="B22" s="37"/>
      <c r="C22" s="37"/>
      <c r="D22" s="37"/>
      <c r="E22" s="37"/>
      <c r="F22" s="37"/>
      <c r="G22" s="37"/>
      <c r="H22" s="1"/>
      <c r="I22" s="1"/>
      <c r="J22" s="1"/>
      <c r="K22" s="1"/>
    </row>
    <row r="23" spans="1:15" ht="15.75">
      <c r="A23" s="1"/>
      <c r="B23" s="1"/>
      <c r="C23" s="88" t="s">
        <v>57</v>
      </c>
      <c r="D23" s="89"/>
      <c r="E23" s="89"/>
      <c r="F23" s="89"/>
      <c r="G23" s="89"/>
      <c r="H23" s="90"/>
      <c r="I23" s="94">
        <f>(G9+O9+G19+O19)/4+G20</f>
        <v>12.671112857142857</v>
      </c>
      <c r="J23" s="38"/>
      <c r="K23" s="1"/>
    </row>
    <row r="24" spans="1:15" ht="16.5" thickBot="1">
      <c r="A24" s="1"/>
      <c r="B24" s="1"/>
      <c r="C24" s="91"/>
      <c r="D24" s="92"/>
      <c r="E24" s="92"/>
      <c r="F24" s="92"/>
      <c r="G24" s="92"/>
      <c r="H24" s="93"/>
      <c r="I24" s="95"/>
      <c r="J24" s="38"/>
      <c r="K24" s="1"/>
    </row>
  </sheetData>
  <mergeCells count="32">
    <mergeCell ref="F1:F2"/>
    <mergeCell ref="A1:A2"/>
    <mergeCell ref="B1:B2"/>
    <mergeCell ref="C1:C2"/>
    <mergeCell ref="D1:D2"/>
    <mergeCell ref="E1:E2"/>
    <mergeCell ref="N1:N2"/>
    <mergeCell ref="O1:O2"/>
    <mergeCell ref="A10:G10"/>
    <mergeCell ref="I10:O10"/>
    <mergeCell ref="A11:A12"/>
    <mergeCell ref="B11:B12"/>
    <mergeCell ref="C11:C12"/>
    <mergeCell ref="D11:D12"/>
    <mergeCell ref="E11:E12"/>
    <mergeCell ref="F11:F12"/>
    <mergeCell ref="G1:G2"/>
    <mergeCell ref="I1:I2"/>
    <mergeCell ref="J1:J2"/>
    <mergeCell ref="K1:K2"/>
    <mergeCell ref="L1:L2"/>
    <mergeCell ref="M1:M2"/>
    <mergeCell ref="N11:N12"/>
    <mergeCell ref="O11:O12"/>
    <mergeCell ref="C23:H24"/>
    <mergeCell ref="I23:I24"/>
    <mergeCell ref="G11:G12"/>
    <mergeCell ref="I11:I12"/>
    <mergeCell ref="J11:J12"/>
    <mergeCell ref="K11:K12"/>
    <mergeCell ref="L11:L12"/>
    <mergeCell ref="M11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کرومیت</vt:lpstr>
      <vt:lpstr>تیرچه بلوک</vt:lpstr>
      <vt:lpstr>کامپوزیت</vt:lpstr>
      <vt:lpstr>دیوارها</vt:lpstr>
      <vt:lpstr>جدول محاسبه وزن تیرچه فلزی کروم</vt:lpstr>
    </vt:vector>
  </TitlesOfParts>
  <Company>hexa-software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hexa-software</dc:creator>
  <cp:lastModifiedBy>it</cp:lastModifiedBy>
  <cp:lastPrinted>2012-02-18T22:56:42Z</cp:lastPrinted>
  <dcterms:created xsi:type="dcterms:W3CDTF">2012-02-01T17:30:40Z</dcterms:created>
  <dcterms:modified xsi:type="dcterms:W3CDTF">2017-04-16T10:09:07Z</dcterms:modified>
</cp:coreProperties>
</file>