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96-97\"/>
    </mc:Choice>
  </mc:AlternateContent>
  <bookViews>
    <workbookView xWindow="-15" yWindow="45" windowWidth="9600" windowHeight="8295" firstSheet="1" activeTab="1"/>
  </bookViews>
  <sheets>
    <sheet name="96-97-" sheetId="21" state="hidden" r:id="rId1"/>
    <sheet name="اطلاعات اولیه" sheetId="20" r:id="rId2"/>
    <sheet name="لیست" sheetId="6" r:id="rId3"/>
    <sheet name="پودمان 1" sheetId="10" r:id="rId4"/>
    <sheet name="پودمان 2" sheetId="14" r:id="rId5"/>
    <sheet name="پودمان 3" sheetId="15" r:id="rId6"/>
    <sheet name="پودمان 4" sheetId="16" r:id="rId7"/>
    <sheet name="پودمان 5" sheetId="17" r:id="rId8"/>
    <sheet name="نهایی" sheetId="18" r:id="rId9"/>
  </sheets>
  <definedNames>
    <definedName name="_xlnm._FilterDatabase" localSheetId="3" hidden="1">'پودمان 1'!$A$3:$O$21</definedName>
    <definedName name="_xlnm._FilterDatabase" localSheetId="4" hidden="1">'پودمان 2'!$A$3:$N$21</definedName>
    <definedName name="_xlnm._FilterDatabase" localSheetId="5" hidden="1">'پودمان 3'!$A$3:$N$21</definedName>
    <definedName name="_xlnm._FilterDatabase" localSheetId="6" hidden="1">'پودمان 4'!$A$3:$N$21</definedName>
    <definedName name="_xlnm._FilterDatabase" localSheetId="7" hidden="1">'پودمان 5'!$A$3:$N$21</definedName>
    <definedName name="_xlnm._FilterDatabase" localSheetId="2" hidden="1">لیست!$A$3:$AP$3</definedName>
    <definedName name="_xlnm._FilterDatabase" localSheetId="8" hidden="1">نهایی!$A$3:$H$22</definedName>
    <definedName name="hafteh">'96-97-'!$A$1:$DY$5</definedName>
    <definedName name="پایانی">'96-97-'!$B$11:$B$13</definedName>
    <definedName name="مستمر">'96-97-'!$A$11:$A$21</definedName>
  </definedNames>
  <calcPr calcId="162913"/>
  <fileRecoveryPr autoRecover="0"/>
</workbook>
</file>

<file path=xl/calcChain.xml><?xml version="1.0" encoding="utf-8"?>
<calcChain xmlns="http://schemas.openxmlformats.org/spreadsheetml/2006/main">
  <c r="Y9" i="18" l="1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M8" i="17" l="1"/>
  <c r="M9" i="17"/>
  <c r="T10" i="18" s="1"/>
  <c r="M10" i="17"/>
  <c r="M11" i="17"/>
  <c r="M12" i="17"/>
  <c r="M13" i="17"/>
  <c r="T14" i="18" s="1"/>
  <c r="M14" i="17"/>
  <c r="M15" i="17"/>
  <c r="M16" i="17"/>
  <c r="M17" i="17"/>
  <c r="T18" i="18" s="1"/>
  <c r="M18" i="17"/>
  <c r="M19" i="17"/>
  <c r="M20" i="17"/>
  <c r="M21" i="17"/>
  <c r="T22" i="18" s="1"/>
  <c r="M22" i="17"/>
  <c r="M23" i="17"/>
  <c r="M24" i="17"/>
  <c r="M25" i="17"/>
  <c r="T26" i="18" s="1"/>
  <c r="M26" i="17"/>
  <c r="M27" i="17"/>
  <c r="M28" i="17"/>
  <c r="M29" i="17"/>
  <c r="T30" i="18" s="1"/>
  <c r="M30" i="17"/>
  <c r="M31" i="17"/>
  <c r="M32" i="17"/>
  <c r="M33" i="17"/>
  <c r="T34" i="18" s="1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M7" i="17" s="1"/>
  <c r="T8" i="18" s="1"/>
  <c r="Q6" i="17"/>
  <c r="M6" i="17" s="1"/>
  <c r="T7" i="18" s="1"/>
  <c r="Q5" i="17"/>
  <c r="M5" i="17" s="1"/>
  <c r="T6" i="18" s="1"/>
  <c r="Q4" i="17"/>
  <c r="M4" i="17" s="1"/>
  <c r="T5" i="18" s="1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M6" i="16" s="1"/>
  <c r="Q7" i="18" s="1"/>
  <c r="Q5" i="16"/>
  <c r="M5" i="16" s="1"/>
  <c r="Q6" i="18" s="1"/>
  <c r="Q4" i="16"/>
  <c r="M4" i="16" s="1"/>
  <c r="Q5" i="18" s="1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N25" i="15" s="1"/>
  <c r="O26" i="18" s="1"/>
  <c r="M26" i="15"/>
  <c r="M27" i="15"/>
  <c r="M28" i="15"/>
  <c r="M29" i="15"/>
  <c r="N29" i="15" s="1"/>
  <c r="O30" i="18" s="1"/>
  <c r="M30" i="15"/>
  <c r="M31" i="15"/>
  <c r="M32" i="15"/>
  <c r="M33" i="15"/>
  <c r="N33" i="15" s="1"/>
  <c r="O34" i="18" s="1"/>
  <c r="M5" i="15"/>
  <c r="M4" i="15"/>
  <c r="N5" i="18" s="1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M6" i="14" s="1"/>
  <c r="K7" i="18" s="1"/>
  <c r="Q5" i="14"/>
  <c r="M5" i="14" s="1"/>
  <c r="K6" i="18" s="1"/>
  <c r="Q4" i="14"/>
  <c r="M4" i="14" s="1"/>
  <c r="K5" i="18" s="1"/>
  <c r="Q7" i="10"/>
  <c r="Q8" i="10"/>
  <c r="Q9" i="10"/>
  <c r="Q10" i="10"/>
  <c r="M10" i="10" s="1"/>
  <c r="Q11" i="10"/>
  <c r="Q12" i="10"/>
  <c r="Q13" i="10"/>
  <c r="Q14" i="10"/>
  <c r="M14" i="10" s="1"/>
  <c r="Q15" i="10"/>
  <c r="Q16" i="10"/>
  <c r="Q17" i="10"/>
  <c r="Q18" i="10"/>
  <c r="M18" i="10" s="1"/>
  <c r="Q19" i="10"/>
  <c r="Q20" i="10"/>
  <c r="Q21" i="10"/>
  <c r="Q22" i="10"/>
  <c r="M22" i="10" s="1"/>
  <c r="Q23" i="10"/>
  <c r="Q24" i="10"/>
  <c r="Q25" i="10"/>
  <c r="Q26" i="10"/>
  <c r="M26" i="10" s="1"/>
  <c r="Q27" i="10"/>
  <c r="Q28" i="10"/>
  <c r="Q29" i="10"/>
  <c r="Q30" i="10"/>
  <c r="M30" i="10" s="1"/>
  <c r="Q31" i="10"/>
  <c r="Q32" i="10"/>
  <c r="Q33" i="10"/>
  <c r="Q5" i="10"/>
  <c r="M5" i="10" s="1"/>
  <c r="Q6" i="10"/>
  <c r="M6" i="10" s="1"/>
  <c r="M7" i="10"/>
  <c r="M8" i="10"/>
  <c r="M9" i="10"/>
  <c r="M11" i="10"/>
  <c r="M12" i="10"/>
  <c r="M13" i="10"/>
  <c r="M15" i="10"/>
  <c r="M16" i="10"/>
  <c r="M17" i="10"/>
  <c r="M19" i="10"/>
  <c r="M20" i="10"/>
  <c r="M21" i="10"/>
  <c r="M23" i="10"/>
  <c r="M24" i="10"/>
  <c r="M25" i="10"/>
  <c r="M27" i="10"/>
  <c r="M28" i="10"/>
  <c r="M29" i="10"/>
  <c r="M31" i="10"/>
  <c r="M32" i="10"/>
  <c r="M33" i="10"/>
  <c r="Q4" i="10"/>
  <c r="M4" i="10" s="1"/>
  <c r="F7" i="20"/>
  <c r="T3" i="17" s="1"/>
  <c r="E7" i="20"/>
  <c r="S3" i="17" s="1"/>
  <c r="D7" i="20"/>
  <c r="R3" i="17" s="1"/>
  <c r="F6" i="20"/>
  <c r="T3" i="16" s="1"/>
  <c r="E6" i="20"/>
  <c r="S3" i="16" s="1"/>
  <c r="D6" i="20"/>
  <c r="R3" i="16" s="1"/>
  <c r="F5" i="20"/>
  <c r="T3" i="15" s="1"/>
  <c r="E5" i="20"/>
  <c r="S3" i="15" s="1"/>
  <c r="D5" i="20"/>
  <c r="R3" i="15" s="1"/>
  <c r="F4" i="20"/>
  <c r="T3" i="14" s="1"/>
  <c r="E4" i="20"/>
  <c r="S3" i="14" s="1"/>
  <c r="D4" i="20"/>
  <c r="R3" i="14" s="1"/>
  <c r="R3" i="10"/>
  <c r="F3" i="20"/>
  <c r="T3" i="10" s="1"/>
  <c r="E3" i="20"/>
  <c r="S3" i="10" s="1"/>
  <c r="N22" i="15"/>
  <c r="O23" i="18" s="1"/>
  <c r="N23" i="15"/>
  <c r="O24" i="18" s="1"/>
  <c r="N24" i="15"/>
  <c r="O25" i="18" s="1"/>
  <c r="N26" i="15"/>
  <c r="O27" i="18" s="1"/>
  <c r="N27" i="15"/>
  <c r="O28" i="18" s="1"/>
  <c r="N28" i="15"/>
  <c r="N30" i="15"/>
  <c r="O31" i="18" s="1"/>
  <c r="N31" i="15"/>
  <c r="O32" i="18" s="1"/>
  <c r="N32" i="15"/>
  <c r="O29" i="18"/>
  <c r="O33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T9" i="18"/>
  <c r="T11" i="18"/>
  <c r="T12" i="18"/>
  <c r="T13" i="18"/>
  <c r="T15" i="18"/>
  <c r="T16" i="18"/>
  <c r="T17" i="18"/>
  <c r="T19" i="18"/>
  <c r="T20" i="18"/>
  <c r="T21" i="18"/>
  <c r="T23" i="18"/>
  <c r="T24" i="18"/>
  <c r="T25" i="18"/>
  <c r="T27" i="18"/>
  <c r="T28" i="18"/>
  <c r="T29" i="18"/>
  <c r="T31" i="18"/>
  <c r="T32" i="18"/>
  <c r="T33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5" i="18"/>
  <c r="P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5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5" i="18"/>
  <c r="U3" i="14" l="1"/>
  <c r="U3" i="17"/>
  <c r="U3" i="16"/>
  <c r="U3" i="15"/>
  <c r="U3" i="10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H5" i="18"/>
  <c r="A2" i="18"/>
  <c r="E2" i="17"/>
  <c r="S2" i="18" s="1"/>
  <c r="E2" i="16"/>
  <c r="P2" i="18" s="1"/>
  <c r="E2" i="15"/>
  <c r="M2" i="18" s="1"/>
  <c r="E2" i="14"/>
  <c r="J2" i="18" s="1"/>
  <c r="E2" i="10"/>
  <c r="F23" i="18"/>
  <c r="H23" i="18"/>
  <c r="F24" i="18"/>
  <c r="H24" i="18"/>
  <c r="F25" i="18"/>
  <c r="H25" i="18"/>
  <c r="F26" i="18"/>
  <c r="H26" i="18"/>
  <c r="F27" i="18"/>
  <c r="H27" i="18"/>
  <c r="F28" i="18"/>
  <c r="H28" i="18"/>
  <c r="F29" i="18"/>
  <c r="H29" i="18"/>
  <c r="F30" i="18"/>
  <c r="H30" i="18"/>
  <c r="F31" i="18"/>
  <c r="H31" i="18"/>
  <c r="F32" i="18"/>
  <c r="H32" i="18"/>
  <c r="F33" i="18"/>
  <c r="H33" i="18"/>
  <c r="F34" i="18"/>
  <c r="H34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5" i="18"/>
  <c r="F22" i="17"/>
  <c r="G22" i="17"/>
  <c r="H22" i="17"/>
  <c r="I22" i="17"/>
  <c r="J22" i="17"/>
  <c r="N22" i="17"/>
  <c r="U23" i="18" s="1"/>
  <c r="F23" i="17"/>
  <c r="G23" i="17"/>
  <c r="H23" i="17"/>
  <c r="I23" i="17"/>
  <c r="J23" i="17"/>
  <c r="N23" i="17"/>
  <c r="U24" i="18" s="1"/>
  <c r="F24" i="17"/>
  <c r="G24" i="17"/>
  <c r="H24" i="17"/>
  <c r="I24" i="17"/>
  <c r="J24" i="17"/>
  <c r="N24" i="17"/>
  <c r="U25" i="18" s="1"/>
  <c r="F25" i="17"/>
  <c r="G25" i="17"/>
  <c r="H25" i="17"/>
  <c r="I25" i="17"/>
  <c r="J25" i="17"/>
  <c r="N25" i="17"/>
  <c r="U26" i="18" s="1"/>
  <c r="F26" i="17"/>
  <c r="G26" i="17"/>
  <c r="H26" i="17"/>
  <c r="I26" i="17"/>
  <c r="J26" i="17"/>
  <c r="N26" i="17"/>
  <c r="U27" i="18" s="1"/>
  <c r="F27" i="17"/>
  <c r="G27" i="17"/>
  <c r="H27" i="17"/>
  <c r="I27" i="17"/>
  <c r="J27" i="17"/>
  <c r="N27" i="17"/>
  <c r="U28" i="18" s="1"/>
  <c r="F28" i="17"/>
  <c r="G28" i="17"/>
  <c r="H28" i="17"/>
  <c r="I28" i="17"/>
  <c r="J28" i="17"/>
  <c r="N28" i="17"/>
  <c r="U29" i="18" s="1"/>
  <c r="F29" i="17"/>
  <c r="G29" i="17"/>
  <c r="H29" i="17"/>
  <c r="I29" i="17"/>
  <c r="J29" i="17"/>
  <c r="N29" i="17"/>
  <c r="U30" i="18" s="1"/>
  <c r="F30" i="17"/>
  <c r="G30" i="17"/>
  <c r="H30" i="17"/>
  <c r="I30" i="17"/>
  <c r="J30" i="17"/>
  <c r="N30" i="17"/>
  <c r="U31" i="18" s="1"/>
  <c r="F31" i="17"/>
  <c r="G31" i="17"/>
  <c r="H31" i="17"/>
  <c r="I31" i="17"/>
  <c r="J31" i="17"/>
  <c r="N31" i="17"/>
  <c r="U32" i="18" s="1"/>
  <c r="F32" i="17"/>
  <c r="G32" i="17"/>
  <c r="H32" i="17"/>
  <c r="I32" i="17"/>
  <c r="J32" i="17"/>
  <c r="N32" i="17"/>
  <c r="U33" i="18" s="1"/>
  <c r="F33" i="17"/>
  <c r="G33" i="17"/>
  <c r="H33" i="17"/>
  <c r="I33" i="17"/>
  <c r="J33" i="17"/>
  <c r="N33" i="17"/>
  <c r="U34" i="18" s="1"/>
  <c r="E22" i="17"/>
  <c r="E23" i="17"/>
  <c r="E24" i="17"/>
  <c r="E25" i="17"/>
  <c r="E26" i="17"/>
  <c r="E27" i="17"/>
  <c r="E28" i="17"/>
  <c r="E29" i="17"/>
  <c r="E30" i="17"/>
  <c r="E31" i="17"/>
  <c r="E32" i="17"/>
  <c r="E33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4" i="17"/>
  <c r="F22" i="16"/>
  <c r="G22" i="16"/>
  <c r="H22" i="16"/>
  <c r="I22" i="16"/>
  <c r="J22" i="16"/>
  <c r="N22" i="16"/>
  <c r="R23" i="18" s="1"/>
  <c r="F23" i="16"/>
  <c r="G23" i="16"/>
  <c r="H23" i="16"/>
  <c r="I23" i="16"/>
  <c r="J23" i="16"/>
  <c r="N23" i="16"/>
  <c r="R24" i="18" s="1"/>
  <c r="F24" i="16"/>
  <c r="G24" i="16"/>
  <c r="H24" i="16"/>
  <c r="I24" i="16"/>
  <c r="J24" i="16"/>
  <c r="N24" i="16"/>
  <c r="R25" i="18" s="1"/>
  <c r="F25" i="16"/>
  <c r="G25" i="16"/>
  <c r="H25" i="16"/>
  <c r="I25" i="16"/>
  <c r="J25" i="16"/>
  <c r="N25" i="16"/>
  <c r="R26" i="18" s="1"/>
  <c r="F26" i="16"/>
  <c r="G26" i="16"/>
  <c r="H26" i="16"/>
  <c r="I26" i="16"/>
  <c r="J26" i="16"/>
  <c r="N26" i="16"/>
  <c r="R27" i="18" s="1"/>
  <c r="F27" i="16"/>
  <c r="G27" i="16"/>
  <c r="H27" i="16"/>
  <c r="I27" i="16"/>
  <c r="J27" i="16"/>
  <c r="N27" i="16"/>
  <c r="R28" i="18" s="1"/>
  <c r="F28" i="16"/>
  <c r="G28" i="16"/>
  <c r="H28" i="16"/>
  <c r="I28" i="16"/>
  <c r="J28" i="16"/>
  <c r="N28" i="16"/>
  <c r="R29" i="18" s="1"/>
  <c r="F29" i="16"/>
  <c r="G29" i="16"/>
  <c r="H29" i="16"/>
  <c r="I29" i="16"/>
  <c r="J29" i="16"/>
  <c r="N29" i="16"/>
  <c r="R30" i="18" s="1"/>
  <c r="F30" i="16"/>
  <c r="G30" i="16"/>
  <c r="H30" i="16"/>
  <c r="I30" i="16"/>
  <c r="J30" i="16"/>
  <c r="N30" i="16"/>
  <c r="R31" i="18" s="1"/>
  <c r="F31" i="16"/>
  <c r="G31" i="16"/>
  <c r="H31" i="16"/>
  <c r="I31" i="16"/>
  <c r="J31" i="16"/>
  <c r="N31" i="16"/>
  <c r="R32" i="18" s="1"/>
  <c r="F32" i="16"/>
  <c r="G32" i="16"/>
  <c r="H32" i="16"/>
  <c r="I32" i="16"/>
  <c r="J32" i="16"/>
  <c r="N32" i="16"/>
  <c r="R33" i="18" s="1"/>
  <c r="F33" i="16"/>
  <c r="G33" i="16"/>
  <c r="H33" i="16"/>
  <c r="I33" i="16"/>
  <c r="J33" i="16"/>
  <c r="N33" i="16"/>
  <c r="R34" i="18" s="1"/>
  <c r="E22" i="16"/>
  <c r="E23" i="16"/>
  <c r="E24" i="16"/>
  <c r="E25" i="16"/>
  <c r="E26" i="16"/>
  <c r="E27" i="16"/>
  <c r="E28" i="16"/>
  <c r="E29" i="16"/>
  <c r="E30" i="16"/>
  <c r="E31" i="16"/>
  <c r="E32" i="16"/>
  <c r="E3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4"/>
  <c r="F22" i="14"/>
  <c r="G22" i="14"/>
  <c r="H22" i="14"/>
  <c r="I22" i="14"/>
  <c r="J22" i="14"/>
  <c r="N22" i="14"/>
  <c r="L23" i="18" s="1"/>
  <c r="E23" i="14"/>
  <c r="F23" i="14"/>
  <c r="G23" i="14"/>
  <c r="H23" i="14"/>
  <c r="I23" i="14"/>
  <c r="J23" i="14"/>
  <c r="N23" i="14"/>
  <c r="L24" i="18" s="1"/>
  <c r="E24" i="14"/>
  <c r="F24" i="14"/>
  <c r="G24" i="14"/>
  <c r="H24" i="14"/>
  <c r="I24" i="14"/>
  <c r="J24" i="14"/>
  <c r="N24" i="14"/>
  <c r="L25" i="18" s="1"/>
  <c r="E25" i="14"/>
  <c r="F25" i="14"/>
  <c r="G25" i="14"/>
  <c r="H25" i="14"/>
  <c r="I25" i="14"/>
  <c r="J25" i="14"/>
  <c r="N25" i="14"/>
  <c r="L26" i="18" s="1"/>
  <c r="E26" i="14"/>
  <c r="F26" i="14"/>
  <c r="G26" i="14"/>
  <c r="H26" i="14"/>
  <c r="I26" i="14"/>
  <c r="J26" i="14"/>
  <c r="N26" i="14"/>
  <c r="L27" i="18" s="1"/>
  <c r="E27" i="14"/>
  <c r="F27" i="14"/>
  <c r="G27" i="14"/>
  <c r="H27" i="14"/>
  <c r="I27" i="14"/>
  <c r="J27" i="14"/>
  <c r="N27" i="14"/>
  <c r="L28" i="18" s="1"/>
  <c r="E28" i="14"/>
  <c r="F28" i="14"/>
  <c r="G28" i="14"/>
  <c r="H28" i="14"/>
  <c r="I28" i="14"/>
  <c r="J28" i="14"/>
  <c r="N28" i="14"/>
  <c r="L29" i="18" s="1"/>
  <c r="E29" i="14"/>
  <c r="F29" i="14"/>
  <c r="G29" i="14"/>
  <c r="H29" i="14"/>
  <c r="I29" i="14"/>
  <c r="J29" i="14"/>
  <c r="N29" i="14"/>
  <c r="L30" i="18" s="1"/>
  <c r="E30" i="14"/>
  <c r="F30" i="14"/>
  <c r="G30" i="14"/>
  <c r="H30" i="14"/>
  <c r="I30" i="14"/>
  <c r="J30" i="14"/>
  <c r="N30" i="14"/>
  <c r="L31" i="18" s="1"/>
  <c r="E31" i="14"/>
  <c r="F31" i="14"/>
  <c r="G31" i="14"/>
  <c r="H31" i="14"/>
  <c r="I31" i="14"/>
  <c r="J31" i="14"/>
  <c r="N31" i="14"/>
  <c r="L32" i="18" s="1"/>
  <c r="E32" i="14"/>
  <c r="F32" i="14"/>
  <c r="G32" i="14"/>
  <c r="H32" i="14"/>
  <c r="I32" i="14"/>
  <c r="J32" i="14"/>
  <c r="N32" i="14"/>
  <c r="L33" i="18" s="1"/>
  <c r="E33" i="14"/>
  <c r="F33" i="14"/>
  <c r="G33" i="14"/>
  <c r="H33" i="14"/>
  <c r="I33" i="14"/>
  <c r="J33" i="14"/>
  <c r="N33" i="14"/>
  <c r="L34" i="18" s="1"/>
  <c r="F22" i="15"/>
  <c r="F23" i="15"/>
  <c r="F24" i="15"/>
  <c r="F25" i="15"/>
  <c r="F26" i="15"/>
  <c r="F27" i="15"/>
  <c r="F28" i="15"/>
  <c r="F29" i="15"/>
  <c r="F30" i="15"/>
  <c r="F31" i="15"/>
  <c r="F32" i="15"/>
  <c r="F33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4" i="15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4" i="14"/>
  <c r="N22" i="10"/>
  <c r="I23" i="18" s="1"/>
  <c r="N23" i="10"/>
  <c r="I24" i="18" s="1"/>
  <c r="N24" i="10"/>
  <c r="I25" i="18" s="1"/>
  <c r="N25" i="10"/>
  <c r="I26" i="18" s="1"/>
  <c r="N26" i="10"/>
  <c r="I27" i="18" s="1"/>
  <c r="N27" i="10"/>
  <c r="I28" i="18" s="1"/>
  <c r="N28" i="10"/>
  <c r="I29" i="18" s="1"/>
  <c r="N29" i="10"/>
  <c r="I30" i="18" s="1"/>
  <c r="N30" i="10"/>
  <c r="I31" i="18" s="1"/>
  <c r="N31" i="10"/>
  <c r="I32" i="18" s="1"/>
  <c r="N32" i="10"/>
  <c r="I33" i="18" s="1"/>
  <c r="N33" i="10"/>
  <c r="I34" i="18" s="1"/>
  <c r="F22" i="10"/>
  <c r="F23" i="10"/>
  <c r="F24" i="10"/>
  <c r="F25" i="10"/>
  <c r="F26" i="10"/>
  <c r="F27" i="10"/>
  <c r="F28" i="10"/>
  <c r="F29" i="10"/>
  <c r="F30" i="10"/>
  <c r="F31" i="10"/>
  <c r="F32" i="10"/>
  <c r="F33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4" i="10"/>
  <c r="V32" i="18" l="1"/>
  <c r="V33" i="18"/>
  <c r="W33" i="18" s="1"/>
  <c r="X33" i="18" s="1"/>
  <c r="V29" i="18"/>
  <c r="V28" i="18"/>
  <c r="V30" i="18"/>
  <c r="V26" i="18"/>
  <c r="W26" i="18" s="1"/>
  <c r="X26" i="18" s="1"/>
  <c r="V24" i="18"/>
  <c r="AA34" i="18"/>
  <c r="V34" i="18"/>
  <c r="W34" i="18" s="1"/>
  <c r="X34" i="18" s="1"/>
  <c r="V31" i="18"/>
  <c r="V27" i="18"/>
  <c r="W27" i="18" s="1"/>
  <c r="X27" i="18" s="1"/>
  <c r="V23" i="18"/>
  <c r="V25" i="18"/>
  <c r="AA33" i="18"/>
  <c r="H22" i="18"/>
  <c r="F22" i="18"/>
  <c r="H21" i="18"/>
  <c r="F21" i="18"/>
  <c r="H20" i="18"/>
  <c r="F20" i="18"/>
  <c r="H19" i="18"/>
  <c r="F19" i="18"/>
  <c r="H18" i="18"/>
  <c r="F18" i="18"/>
  <c r="H17" i="18"/>
  <c r="F17" i="18"/>
  <c r="H16" i="18"/>
  <c r="F16" i="18"/>
  <c r="H15" i="18"/>
  <c r="F15" i="18"/>
  <c r="H14" i="18"/>
  <c r="F14" i="18"/>
  <c r="H13" i="18"/>
  <c r="F13" i="18"/>
  <c r="H12" i="18"/>
  <c r="F12" i="18"/>
  <c r="H11" i="18"/>
  <c r="F11" i="18"/>
  <c r="H10" i="18"/>
  <c r="F10" i="18"/>
  <c r="H9" i="18"/>
  <c r="F9" i="18"/>
  <c r="H8" i="18"/>
  <c r="F8" i="18"/>
  <c r="H7" i="18"/>
  <c r="F7" i="18"/>
  <c r="H6" i="18"/>
  <c r="F6" i="18"/>
  <c r="F5" i="18"/>
  <c r="G2" i="18"/>
  <c r="N21" i="17"/>
  <c r="U22" i="18" s="1"/>
  <c r="J21" i="17"/>
  <c r="I21" i="17"/>
  <c r="H21" i="17"/>
  <c r="G21" i="17"/>
  <c r="F21" i="17"/>
  <c r="N20" i="17"/>
  <c r="U21" i="18" s="1"/>
  <c r="J20" i="17"/>
  <c r="I20" i="17"/>
  <c r="H20" i="17"/>
  <c r="G20" i="17"/>
  <c r="F20" i="17"/>
  <c r="N19" i="17"/>
  <c r="U20" i="18" s="1"/>
  <c r="J19" i="17"/>
  <c r="I19" i="17"/>
  <c r="H19" i="17"/>
  <c r="G19" i="17"/>
  <c r="F19" i="17"/>
  <c r="N18" i="17"/>
  <c r="U19" i="18" s="1"/>
  <c r="J18" i="17"/>
  <c r="I18" i="17"/>
  <c r="H18" i="17"/>
  <c r="G18" i="17"/>
  <c r="F18" i="17"/>
  <c r="N17" i="17"/>
  <c r="U18" i="18" s="1"/>
  <c r="J17" i="17"/>
  <c r="I17" i="17"/>
  <c r="H17" i="17"/>
  <c r="G17" i="17"/>
  <c r="F17" i="17"/>
  <c r="N16" i="17"/>
  <c r="U17" i="18" s="1"/>
  <c r="J16" i="17"/>
  <c r="I16" i="17"/>
  <c r="H16" i="17"/>
  <c r="G16" i="17"/>
  <c r="F16" i="17"/>
  <c r="N15" i="17"/>
  <c r="U16" i="18" s="1"/>
  <c r="J15" i="17"/>
  <c r="I15" i="17"/>
  <c r="H15" i="17"/>
  <c r="G15" i="17"/>
  <c r="F15" i="17"/>
  <c r="N14" i="17"/>
  <c r="U15" i="18" s="1"/>
  <c r="J14" i="17"/>
  <c r="I14" i="17"/>
  <c r="H14" i="17"/>
  <c r="G14" i="17"/>
  <c r="F14" i="17"/>
  <c r="N13" i="17"/>
  <c r="U14" i="18" s="1"/>
  <c r="J13" i="17"/>
  <c r="I13" i="17"/>
  <c r="H13" i="17"/>
  <c r="G13" i="17"/>
  <c r="F13" i="17"/>
  <c r="N12" i="17"/>
  <c r="U13" i="18" s="1"/>
  <c r="J12" i="17"/>
  <c r="I12" i="17"/>
  <c r="H12" i="17"/>
  <c r="G12" i="17"/>
  <c r="F12" i="17"/>
  <c r="N11" i="17"/>
  <c r="U12" i="18" s="1"/>
  <c r="J11" i="17"/>
  <c r="I11" i="17"/>
  <c r="H11" i="17"/>
  <c r="G11" i="17"/>
  <c r="F11" i="17"/>
  <c r="N10" i="17"/>
  <c r="U11" i="18" s="1"/>
  <c r="J10" i="17"/>
  <c r="I10" i="17"/>
  <c r="H10" i="17"/>
  <c r="G10" i="17"/>
  <c r="F10" i="17"/>
  <c r="N9" i="17"/>
  <c r="U10" i="18" s="1"/>
  <c r="J9" i="17"/>
  <c r="I9" i="17"/>
  <c r="H9" i="17"/>
  <c r="G9" i="17"/>
  <c r="F9" i="17"/>
  <c r="N8" i="17"/>
  <c r="U9" i="18" s="1"/>
  <c r="J8" i="17"/>
  <c r="I8" i="17"/>
  <c r="H8" i="17"/>
  <c r="G8" i="17"/>
  <c r="F8" i="17"/>
  <c r="N7" i="17"/>
  <c r="U8" i="18" s="1"/>
  <c r="J7" i="17"/>
  <c r="I7" i="17"/>
  <c r="H7" i="17"/>
  <c r="G7" i="17"/>
  <c r="F7" i="17"/>
  <c r="N6" i="17"/>
  <c r="U7" i="18" s="1"/>
  <c r="J6" i="17"/>
  <c r="I6" i="17"/>
  <c r="H6" i="17"/>
  <c r="G6" i="17"/>
  <c r="F6" i="17"/>
  <c r="N5" i="17"/>
  <c r="U6" i="18" s="1"/>
  <c r="J5" i="17"/>
  <c r="I5" i="17"/>
  <c r="H5" i="17"/>
  <c r="G5" i="17"/>
  <c r="F5" i="17"/>
  <c r="N4" i="17"/>
  <c r="U5" i="18" s="1"/>
  <c r="F4" i="17"/>
  <c r="J3" i="17"/>
  <c r="I3" i="17"/>
  <c r="H3" i="17"/>
  <c r="G3" i="17"/>
  <c r="N21" i="16"/>
  <c r="R22" i="18" s="1"/>
  <c r="J21" i="16"/>
  <c r="I21" i="16"/>
  <c r="H21" i="16"/>
  <c r="G21" i="16"/>
  <c r="F21" i="16"/>
  <c r="N20" i="16"/>
  <c r="R21" i="18" s="1"/>
  <c r="J20" i="16"/>
  <c r="I20" i="16"/>
  <c r="H20" i="16"/>
  <c r="G20" i="16"/>
  <c r="F20" i="16"/>
  <c r="N19" i="16"/>
  <c r="R20" i="18" s="1"/>
  <c r="J19" i="16"/>
  <c r="I19" i="16"/>
  <c r="H19" i="16"/>
  <c r="G19" i="16"/>
  <c r="F19" i="16"/>
  <c r="N18" i="16"/>
  <c r="R19" i="18" s="1"/>
  <c r="J18" i="16"/>
  <c r="I18" i="16"/>
  <c r="H18" i="16"/>
  <c r="G18" i="16"/>
  <c r="F18" i="16"/>
  <c r="N17" i="16"/>
  <c r="R18" i="18" s="1"/>
  <c r="J17" i="16"/>
  <c r="I17" i="16"/>
  <c r="H17" i="16"/>
  <c r="G17" i="16"/>
  <c r="F17" i="16"/>
  <c r="N16" i="16"/>
  <c r="R17" i="18" s="1"/>
  <c r="J16" i="16"/>
  <c r="I16" i="16"/>
  <c r="H16" i="16"/>
  <c r="G16" i="16"/>
  <c r="F16" i="16"/>
  <c r="N15" i="16"/>
  <c r="R16" i="18" s="1"/>
  <c r="J15" i="16"/>
  <c r="I15" i="16"/>
  <c r="H15" i="16"/>
  <c r="G15" i="16"/>
  <c r="F15" i="16"/>
  <c r="N14" i="16"/>
  <c r="R15" i="18" s="1"/>
  <c r="J14" i="16"/>
  <c r="I14" i="16"/>
  <c r="H14" i="16"/>
  <c r="G14" i="16"/>
  <c r="F14" i="16"/>
  <c r="N13" i="16"/>
  <c r="R14" i="18" s="1"/>
  <c r="J13" i="16"/>
  <c r="I13" i="16"/>
  <c r="H13" i="16"/>
  <c r="G13" i="16"/>
  <c r="F13" i="16"/>
  <c r="N12" i="16"/>
  <c r="R13" i="18" s="1"/>
  <c r="J12" i="16"/>
  <c r="I12" i="16"/>
  <c r="H12" i="16"/>
  <c r="G12" i="16"/>
  <c r="F12" i="16"/>
  <c r="N11" i="16"/>
  <c r="R12" i="18" s="1"/>
  <c r="J11" i="16"/>
  <c r="I11" i="16"/>
  <c r="H11" i="16"/>
  <c r="G11" i="16"/>
  <c r="F11" i="16"/>
  <c r="N10" i="16"/>
  <c r="R11" i="18" s="1"/>
  <c r="J10" i="16"/>
  <c r="I10" i="16"/>
  <c r="H10" i="16"/>
  <c r="G10" i="16"/>
  <c r="F10" i="16"/>
  <c r="N9" i="16"/>
  <c r="R10" i="18" s="1"/>
  <c r="J9" i="16"/>
  <c r="I9" i="16"/>
  <c r="H9" i="16"/>
  <c r="G9" i="16"/>
  <c r="F9" i="16"/>
  <c r="N8" i="16"/>
  <c r="R9" i="18" s="1"/>
  <c r="J8" i="16"/>
  <c r="I8" i="16"/>
  <c r="H8" i="16"/>
  <c r="G8" i="16"/>
  <c r="F8" i="16"/>
  <c r="N7" i="16"/>
  <c r="R8" i="18" s="1"/>
  <c r="J7" i="16"/>
  <c r="I7" i="16"/>
  <c r="H7" i="16"/>
  <c r="G7" i="16"/>
  <c r="F7" i="16"/>
  <c r="N6" i="16"/>
  <c r="R7" i="18" s="1"/>
  <c r="J6" i="16"/>
  <c r="I6" i="16"/>
  <c r="H6" i="16"/>
  <c r="G6" i="16"/>
  <c r="F6" i="16"/>
  <c r="N5" i="16"/>
  <c r="R6" i="18" s="1"/>
  <c r="J5" i="16"/>
  <c r="I5" i="16"/>
  <c r="H5" i="16"/>
  <c r="G5" i="16"/>
  <c r="F5" i="16"/>
  <c r="N4" i="16"/>
  <c r="R5" i="18" s="1"/>
  <c r="F4" i="16"/>
  <c r="J3" i="16"/>
  <c r="I3" i="16"/>
  <c r="H3" i="16"/>
  <c r="G3" i="16"/>
  <c r="N21" i="15"/>
  <c r="O22" i="18" s="1"/>
  <c r="J21" i="15"/>
  <c r="I21" i="15"/>
  <c r="H21" i="15"/>
  <c r="G21" i="15"/>
  <c r="F21" i="15"/>
  <c r="N20" i="15"/>
  <c r="O21" i="18" s="1"/>
  <c r="J20" i="15"/>
  <c r="I20" i="15"/>
  <c r="H20" i="15"/>
  <c r="G20" i="15"/>
  <c r="F20" i="15"/>
  <c r="N19" i="15"/>
  <c r="O20" i="18" s="1"/>
  <c r="J19" i="15"/>
  <c r="I19" i="15"/>
  <c r="H19" i="15"/>
  <c r="G19" i="15"/>
  <c r="F19" i="15"/>
  <c r="N18" i="15"/>
  <c r="O19" i="18" s="1"/>
  <c r="J18" i="15"/>
  <c r="I18" i="15"/>
  <c r="H18" i="15"/>
  <c r="G18" i="15"/>
  <c r="F18" i="15"/>
  <c r="N17" i="15"/>
  <c r="O18" i="18" s="1"/>
  <c r="J17" i="15"/>
  <c r="I17" i="15"/>
  <c r="H17" i="15"/>
  <c r="G17" i="15"/>
  <c r="F17" i="15"/>
  <c r="N16" i="15"/>
  <c r="O17" i="18" s="1"/>
  <c r="J16" i="15"/>
  <c r="I16" i="15"/>
  <c r="H16" i="15"/>
  <c r="G16" i="15"/>
  <c r="F16" i="15"/>
  <c r="N15" i="15"/>
  <c r="O16" i="18" s="1"/>
  <c r="J15" i="15"/>
  <c r="I15" i="15"/>
  <c r="H15" i="15"/>
  <c r="G15" i="15"/>
  <c r="F15" i="15"/>
  <c r="N14" i="15"/>
  <c r="O15" i="18" s="1"/>
  <c r="J14" i="15"/>
  <c r="I14" i="15"/>
  <c r="H14" i="15"/>
  <c r="G14" i="15"/>
  <c r="F14" i="15"/>
  <c r="N13" i="15"/>
  <c r="O14" i="18" s="1"/>
  <c r="J13" i="15"/>
  <c r="I13" i="15"/>
  <c r="H13" i="15"/>
  <c r="G13" i="15"/>
  <c r="F13" i="15"/>
  <c r="N12" i="15"/>
  <c r="O13" i="18" s="1"/>
  <c r="J12" i="15"/>
  <c r="I12" i="15"/>
  <c r="H12" i="15"/>
  <c r="G12" i="15"/>
  <c r="F12" i="15"/>
  <c r="N11" i="15"/>
  <c r="O12" i="18" s="1"/>
  <c r="J11" i="15"/>
  <c r="I11" i="15"/>
  <c r="H11" i="15"/>
  <c r="G11" i="15"/>
  <c r="F11" i="15"/>
  <c r="N10" i="15"/>
  <c r="O11" i="18" s="1"/>
  <c r="J10" i="15"/>
  <c r="I10" i="15"/>
  <c r="H10" i="15"/>
  <c r="G10" i="15"/>
  <c r="F10" i="15"/>
  <c r="N9" i="15"/>
  <c r="O10" i="18" s="1"/>
  <c r="J9" i="15"/>
  <c r="I9" i="15"/>
  <c r="H9" i="15"/>
  <c r="G9" i="15"/>
  <c r="F9" i="15"/>
  <c r="N8" i="15"/>
  <c r="O9" i="18" s="1"/>
  <c r="J8" i="15"/>
  <c r="I8" i="15"/>
  <c r="H8" i="15"/>
  <c r="G8" i="15"/>
  <c r="F8" i="15"/>
  <c r="N7" i="15"/>
  <c r="O8" i="18" s="1"/>
  <c r="J7" i="15"/>
  <c r="I7" i="15"/>
  <c r="H7" i="15"/>
  <c r="G7" i="15"/>
  <c r="F7" i="15"/>
  <c r="N6" i="15"/>
  <c r="O7" i="18" s="1"/>
  <c r="J6" i="15"/>
  <c r="I6" i="15"/>
  <c r="H6" i="15"/>
  <c r="G6" i="15"/>
  <c r="F6" i="15"/>
  <c r="N5" i="15"/>
  <c r="O6" i="18" s="1"/>
  <c r="J5" i="15"/>
  <c r="I5" i="15"/>
  <c r="H5" i="15"/>
  <c r="G5" i="15"/>
  <c r="F5" i="15"/>
  <c r="N4" i="15"/>
  <c r="O5" i="18" s="1"/>
  <c r="F4" i="15"/>
  <c r="J3" i="15"/>
  <c r="I3" i="15"/>
  <c r="H3" i="15"/>
  <c r="G3" i="15"/>
  <c r="N21" i="14"/>
  <c r="L22" i="18" s="1"/>
  <c r="J21" i="14"/>
  <c r="I21" i="14"/>
  <c r="H21" i="14"/>
  <c r="G21" i="14"/>
  <c r="F21" i="14"/>
  <c r="N20" i="14"/>
  <c r="L21" i="18" s="1"/>
  <c r="J20" i="14"/>
  <c r="I20" i="14"/>
  <c r="H20" i="14"/>
  <c r="G20" i="14"/>
  <c r="F20" i="14"/>
  <c r="N19" i="14"/>
  <c r="L20" i="18" s="1"/>
  <c r="J19" i="14"/>
  <c r="I19" i="14"/>
  <c r="H19" i="14"/>
  <c r="G19" i="14"/>
  <c r="F19" i="14"/>
  <c r="N18" i="14"/>
  <c r="L19" i="18" s="1"/>
  <c r="J18" i="14"/>
  <c r="I18" i="14"/>
  <c r="H18" i="14"/>
  <c r="G18" i="14"/>
  <c r="F18" i="14"/>
  <c r="N17" i="14"/>
  <c r="L18" i="18" s="1"/>
  <c r="J17" i="14"/>
  <c r="I17" i="14"/>
  <c r="H17" i="14"/>
  <c r="G17" i="14"/>
  <c r="F17" i="14"/>
  <c r="N16" i="14"/>
  <c r="L17" i="18" s="1"/>
  <c r="J16" i="14"/>
  <c r="I16" i="14"/>
  <c r="H16" i="14"/>
  <c r="G16" i="14"/>
  <c r="F16" i="14"/>
  <c r="N15" i="14"/>
  <c r="L16" i="18" s="1"/>
  <c r="J15" i="14"/>
  <c r="I15" i="14"/>
  <c r="H15" i="14"/>
  <c r="G15" i="14"/>
  <c r="F15" i="14"/>
  <c r="N14" i="14"/>
  <c r="L15" i="18" s="1"/>
  <c r="J14" i="14"/>
  <c r="I14" i="14"/>
  <c r="H14" i="14"/>
  <c r="G14" i="14"/>
  <c r="F14" i="14"/>
  <c r="N13" i="14"/>
  <c r="L14" i="18" s="1"/>
  <c r="J13" i="14"/>
  <c r="I13" i="14"/>
  <c r="H13" i="14"/>
  <c r="G13" i="14"/>
  <c r="F13" i="14"/>
  <c r="N12" i="14"/>
  <c r="L13" i="18" s="1"/>
  <c r="J12" i="14"/>
  <c r="I12" i="14"/>
  <c r="H12" i="14"/>
  <c r="G12" i="14"/>
  <c r="F12" i="14"/>
  <c r="N11" i="14"/>
  <c r="L12" i="18" s="1"/>
  <c r="J11" i="14"/>
  <c r="I11" i="14"/>
  <c r="H11" i="14"/>
  <c r="G11" i="14"/>
  <c r="F11" i="14"/>
  <c r="N10" i="14"/>
  <c r="L11" i="18" s="1"/>
  <c r="J10" i="14"/>
  <c r="I10" i="14"/>
  <c r="H10" i="14"/>
  <c r="G10" i="14"/>
  <c r="F10" i="14"/>
  <c r="N9" i="14"/>
  <c r="L10" i="18" s="1"/>
  <c r="J9" i="14"/>
  <c r="I9" i="14"/>
  <c r="H9" i="14"/>
  <c r="G9" i="14"/>
  <c r="F9" i="14"/>
  <c r="N8" i="14"/>
  <c r="L9" i="18" s="1"/>
  <c r="J8" i="14"/>
  <c r="I8" i="14"/>
  <c r="H8" i="14"/>
  <c r="G8" i="14"/>
  <c r="F8" i="14"/>
  <c r="N7" i="14"/>
  <c r="L8" i="18" s="1"/>
  <c r="J7" i="14"/>
  <c r="I7" i="14"/>
  <c r="H7" i="14"/>
  <c r="G7" i="14"/>
  <c r="F7" i="14"/>
  <c r="N6" i="14"/>
  <c r="L7" i="18" s="1"/>
  <c r="J6" i="14"/>
  <c r="I6" i="14"/>
  <c r="H6" i="14"/>
  <c r="G6" i="14"/>
  <c r="F6" i="14"/>
  <c r="N5" i="14"/>
  <c r="L6" i="18" s="1"/>
  <c r="J5" i="14"/>
  <c r="I5" i="14"/>
  <c r="H5" i="14"/>
  <c r="G5" i="14"/>
  <c r="F5" i="14"/>
  <c r="N4" i="14"/>
  <c r="L5" i="18" s="1"/>
  <c r="F4" i="14"/>
  <c r="J3" i="14"/>
  <c r="I3" i="14"/>
  <c r="H3" i="14"/>
  <c r="G3" i="14"/>
  <c r="N21" i="10"/>
  <c r="I22" i="18" s="1"/>
  <c r="J21" i="10"/>
  <c r="I21" i="10"/>
  <c r="H21" i="10"/>
  <c r="G21" i="10"/>
  <c r="F21" i="10"/>
  <c r="N20" i="10"/>
  <c r="I21" i="18" s="1"/>
  <c r="J20" i="10"/>
  <c r="I20" i="10"/>
  <c r="H20" i="10"/>
  <c r="G20" i="10"/>
  <c r="F20" i="10"/>
  <c r="N19" i="10"/>
  <c r="I20" i="18" s="1"/>
  <c r="J19" i="10"/>
  <c r="I19" i="10"/>
  <c r="H19" i="10"/>
  <c r="G19" i="10"/>
  <c r="F19" i="10"/>
  <c r="N18" i="10"/>
  <c r="I19" i="18" s="1"/>
  <c r="J18" i="10"/>
  <c r="I18" i="10"/>
  <c r="H18" i="10"/>
  <c r="G18" i="10"/>
  <c r="F18" i="10"/>
  <c r="N17" i="10"/>
  <c r="I18" i="18" s="1"/>
  <c r="J17" i="10"/>
  <c r="I17" i="10"/>
  <c r="H17" i="10"/>
  <c r="G17" i="10"/>
  <c r="F17" i="10"/>
  <c r="N16" i="10"/>
  <c r="I17" i="18" s="1"/>
  <c r="J16" i="10"/>
  <c r="I16" i="10"/>
  <c r="H16" i="10"/>
  <c r="G16" i="10"/>
  <c r="F16" i="10"/>
  <c r="N15" i="10"/>
  <c r="I16" i="18" s="1"/>
  <c r="J15" i="10"/>
  <c r="I15" i="10"/>
  <c r="H15" i="10"/>
  <c r="G15" i="10"/>
  <c r="F15" i="10"/>
  <c r="N14" i="10"/>
  <c r="I15" i="18" s="1"/>
  <c r="J14" i="10"/>
  <c r="I14" i="10"/>
  <c r="H14" i="10"/>
  <c r="G14" i="10"/>
  <c r="F14" i="10"/>
  <c r="N13" i="10"/>
  <c r="I14" i="18" s="1"/>
  <c r="J13" i="10"/>
  <c r="I13" i="10"/>
  <c r="H13" i="10"/>
  <c r="G13" i="10"/>
  <c r="F13" i="10"/>
  <c r="N12" i="10"/>
  <c r="I13" i="18" s="1"/>
  <c r="J12" i="10"/>
  <c r="I12" i="10"/>
  <c r="H12" i="10"/>
  <c r="G12" i="10"/>
  <c r="F12" i="10"/>
  <c r="N11" i="10"/>
  <c r="I12" i="18" s="1"/>
  <c r="J11" i="10"/>
  <c r="I11" i="10"/>
  <c r="H11" i="10"/>
  <c r="G11" i="10"/>
  <c r="F11" i="10"/>
  <c r="N10" i="10"/>
  <c r="I11" i="18" s="1"/>
  <c r="J10" i="10"/>
  <c r="I10" i="10"/>
  <c r="H10" i="10"/>
  <c r="G10" i="10"/>
  <c r="F10" i="10"/>
  <c r="N9" i="10"/>
  <c r="I10" i="18" s="1"/>
  <c r="J9" i="10"/>
  <c r="I9" i="10"/>
  <c r="H9" i="10"/>
  <c r="G9" i="10"/>
  <c r="F9" i="10"/>
  <c r="N8" i="10"/>
  <c r="I9" i="18" s="1"/>
  <c r="J8" i="10"/>
  <c r="I8" i="10"/>
  <c r="H8" i="10"/>
  <c r="G8" i="10"/>
  <c r="F8" i="10"/>
  <c r="N7" i="10"/>
  <c r="I8" i="18" s="1"/>
  <c r="J7" i="10"/>
  <c r="I7" i="10"/>
  <c r="H7" i="10"/>
  <c r="G7" i="10"/>
  <c r="F7" i="10"/>
  <c r="N6" i="10"/>
  <c r="I7" i="18" s="1"/>
  <c r="J6" i="10"/>
  <c r="I6" i="10"/>
  <c r="H6" i="10"/>
  <c r="G6" i="10"/>
  <c r="F6" i="10"/>
  <c r="N5" i="10"/>
  <c r="I6" i="18" s="1"/>
  <c r="J5" i="10"/>
  <c r="I5" i="10"/>
  <c r="H5" i="10"/>
  <c r="G5" i="10"/>
  <c r="F5" i="10"/>
  <c r="N4" i="10"/>
  <c r="I5" i="18" s="1"/>
  <c r="V5" i="18" s="1"/>
  <c r="W5" i="18" s="1"/>
  <c r="F4" i="10"/>
  <c r="J3" i="10"/>
  <c r="I3" i="10"/>
  <c r="H3" i="10"/>
  <c r="G3" i="10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K30" i="6"/>
  <c r="J30" i="6"/>
  <c r="I30" i="6"/>
  <c r="L29" i="6"/>
  <c r="K29" i="6"/>
  <c r="J29" i="6"/>
  <c r="I29" i="6"/>
  <c r="L28" i="6"/>
  <c r="K28" i="6"/>
  <c r="J28" i="6"/>
  <c r="I28" i="6"/>
  <c r="L27" i="6"/>
  <c r="K27" i="6"/>
  <c r="J27" i="6"/>
  <c r="I27" i="6"/>
  <c r="L26" i="6"/>
  <c r="K26" i="6"/>
  <c r="J26" i="6"/>
  <c r="I26" i="6"/>
  <c r="L25" i="6"/>
  <c r="K25" i="6"/>
  <c r="J25" i="6"/>
  <c r="I25" i="6"/>
  <c r="L24" i="6"/>
  <c r="K24" i="6"/>
  <c r="J24" i="6"/>
  <c r="I24" i="6"/>
  <c r="L23" i="6"/>
  <c r="K23" i="6"/>
  <c r="J23" i="6"/>
  <c r="I23" i="6"/>
  <c r="L22" i="6"/>
  <c r="K22" i="6"/>
  <c r="J22" i="6"/>
  <c r="I22" i="6"/>
  <c r="L21" i="6"/>
  <c r="K21" i="6"/>
  <c r="J21" i="6"/>
  <c r="I21" i="6"/>
  <c r="L20" i="6"/>
  <c r="K20" i="6"/>
  <c r="J20" i="6"/>
  <c r="I20" i="6"/>
  <c r="L19" i="6"/>
  <c r="K19" i="6"/>
  <c r="J19" i="6"/>
  <c r="I19" i="6"/>
  <c r="L18" i="6"/>
  <c r="K18" i="6"/>
  <c r="J18" i="6"/>
  <c r="I18" i="6"/>
  <c r="L17" i="6"/>
  <c r="K17" i="6"/>
  <c r="J17" i="6"/>
  <c r="I17" i="6"/>
  <c r="L16" i="6"/>
  <c r="K16" i="6"/>
  <c r="J16" i="6"/>
  <c r="I16" i="6"/>
  <c r="L15" i="6"/>
  <c r="K15" i="6"/>
  <c r="J15" i="6"/>
  <c r="I15" i="6"/>
  <c r="L14" i="6"/>
  <c r="K14" i="6"/>
  <c r="J14" i="6"/>
  <c r="I14" i="6"/>
  <c r="L13" i="6"/>
  <c r="K13" i="6"/>
  <c r="J13" i="6"/>
  <c r="I13" i="6"/>
  <c r="L12" i="6"/>
  <c r="K12" i="6"/>
  <c r="J12" i="6"/>
  <c r="I12" i="6"/>
  <c r="L11" i="6"/>
  <c r="K11" i="6"/>
  <c r="J11" i="6"/>
  <c r="I11" i="6"/>
  <c r="L10" i="6"/>
  <c r="K10" i="6"/>
  <c r="J10" i="6"/>
  <c r="I10" i="6"/>
  <c r="L9" i="6"/>
  <c r="K9" i="6"/>
  <c r="J9" i="6"/>
  <c r="I9" i="6"/>
  <c r="L8" i="6"/>
  <c r="K8" i="6"/>
  <c r="J8" i="6"/>
  <c r="I8" i="6"/>
  <c r="L7" i="6"/>
  <c r="K7" i="6"/>
  <c r="J7" i="6"/>
  <c r="I7" i="6"/>
  <c r="L6" i="6"/>
  <c r="K6" i="6"/>
  <c r="J6" i="6"/>
  <c r="I6" i="6"/>
  <c r="L5" i="6"/>
  <c r="K5" i="6"/>
  <c r="J5" i="6"/>
  <c r="I5" i="6"/>
  <c r="L4" i="6"/>
  <c r="K4" i="6"/>
  <c r="I4" i="15" s="1"/>
  <c r="I4" i="6"/>
  <c r="G4" i="16" s="1"/>
  <c r="E2" i="6"/>
  <c r="EJ3" i="6" s="1"/>
  <c r="AA27" i="18" l="1"/>
  <c r="AA31" i="18"/>
  <c r="W31" i="18"/>
  <c r="X31" i="18" s="1"/>
  <c r="AA24" i="18"/>
  <c r="W24" i="18"/>
  <c r="X24" i="18" s="1"/>
  <c r="AA29" i="18"/>
  <c r="W29" i="18"/>
  <c r="X29" i="18" s="1"/>
  <c r="AA28" i="18"/>
  <c r="W28" i="18"/>
  <c r="X28" i="18" s="1"/>
  <c r="AA25" i="18"/>
  <c r="W25" i="18"/>
  <c r="X25" i="18" s="1"/>
  <c r="AA23" i="18"/>
  <c r="W23" i="18"/>
  <c r="X23" i="18" s="1"/>
  <c r="AA26" i="18"/>
  <c r="W30" i="18"/>
  <c r="X30" i="18" s="1"/>
  <c r="W32" i="18"/>
  <c r="X32" i="18" s="1"/>
  <c r="AA5" i="18"/>
  <c r="X5" i="18"/>
  <c r="Y5" i="18" s="1"/>
  <c r="Z5" i="18" s="1"/>
  <c r="V12" i="18"/>
  <c r="W12" i="18" s="1"/>
  <c r="X12" i="18" s="1"/>
  <c r="V22" i="18"/>
  <c r="V10" i="18"/>
  <c r="W10" i="18" s="1"/>
  <c r="X10" i="18" s="1"/>
  <c r="V14" i="18"/>
  <c r="W14" i="18" s="1"/>
  <c r="X14" i="18" s="1"/>
  <c r="V18" i="18"/>
  <c r="W18" i="18" s="1"/>
  <c r="X18" i="18" s="1"/>
  <c r="V9" i="18"/>
  <c r="V13" i="18"/>
  <c r="W13" i="18" s="1"/>
  <c r="X13" i="18" s="1"/>
  <c r="V17" i="18"/>
  <c r="V19" i="18"/>
  <c r="W19" i="18" s="1"/>
  <c r="X19" i="18" s="1"/>
  <c r="V21" i="18"/>
  <c r="V8" i="18"/>
  <c r="W8" i="18" s="1"/>
  <c r="X8" i="18" s="1"/>
  <c r="Y8" i="18" s="1"/>
  <c r="Z8" i="18" s="1"/>
  <c r="V16" i="18"/>
  <c r="V20" i="18"/>
  <c r="AA19" i="18"/>
  <c r="V11" i="18"/>
  <c r="V15" i="18"/>
  <c r="V7" i="18"/>
  <c r="V6" i="18"/>
  <c r="AA18" i="18"/>
  <c r="AA8" i="18"/>
  <c r="AA12" i="18"/>
  <c r="AA13" i="18"/>
  <c r="AA10" i="18"/>
  <c r="I4" i="10"/>
  <c r="G4" i="14"/>
  <c r="J4" i="15"/>
  <c r="G4" i="17"/>
  <c r="J4" i="6"/>
  <c r="J4" i="10"/>
  <c r="G4" i="15"/>
  <c r="I4" i="16"/>
  <c r="G4" i="10"/>
  <c r="I4" i="14"/>
  <c r="J4" i="16"/>
  <c r="I4" i="17"/>
  <c r="J4" i="14"/>
  <c r="J4" i="17"/>
  <c r="Q3" i="6"/>
  <c r="Y3" i="6"/>
  <c r="AK3" i="6"/>
  <c r="AS3" i="6"/>
  <c r="BE3" i="6"/>
  <c r="BU3" i="6"/>
  <c r="CG3" i="6"/>
  <c r="EK3" i="6"/>
  <c r="N3" i="6"/>
  <c r="R3" i="6"/>
  <c r="V3" i="6"/>
  <c r="Z3" i="6"/>
  <c r="AD3" i="6"/>
  <c r="AH3" i="6"/>
  <c r="AL3" i="6"/>
  <c r="AP3" i="6"/>
  <c r="AT3" i="6"/>
  <c r="AX3" i="6"/>
  <c r="BB3" i="6"/>
  <c r="BF3" i="6"/>
  <c r="BJ3" i="6"/>
  <c r="BN3" i="6"/>
  <c r="BR3" i="6"/>
  <c r="BV3" i="6"/>
  <c r="BZ3" i="6"/>
  <c r="CD3" i="6"/>
  <c r="CH3" i="6"/>
  <c r="CL3" i="6"/>
  <c r="CP3" i="6"/>
  <c r="CT3" i="6"/>
  <c r="CX3" i="6"/>
  <c r="DB3" i="6"/>
  <c r="DF3" i="6"/>
  <c r="DJ3" i="6"/>
  <c r="DN3" i="6"/>
  <c r="DR3" i="6"/>
  <c r="DV3" i="6"/>
  <c r="DZ3" i="6"/>
  <c r="ED3" i="6"/>
  <c r="EH3" i="6"/>
  <c r="AC3" i="6"/>
  <c r="AO3" i="6"/>
  <c r="BA3" i="6"/>
  <c r="BM3" i="6"/>
  <c r="BY3" i="6"/>
  <c r="CK3" i="6"/>
  <c r="CW3" i="6"/>
  <c r="DE3" i="6"/>
  <c r="DM3" i="6"/>
  <c r="DU3" i="6"/>
  <c r="EC3" i="6"/>
  <c r="O3" i="6"/>
  <c r="S3" i="6"/>
  <c r="W3" i="6"/>
  <c r="AA3" i="6"/>
  <c r="AE3" i="6"/>
  <c r="AI3" i="6"/>
  <c r="AM3" i="6"/>
  <c r="AQ3" i="6"/>
  <c r="AU3" i="6"/>
  <c r="AY3" i="6"/>
  <c r="BC3" i="6"/>
  <c r="BG3" i="6"/>
  <c r="BK3" i="6"/>
  <c r="BO3" i="6"/>
  <c r="BS3" i="6"/>
  <c r="BW3" i="6"/>
  <c r="CA3" i="6"/>
  <c r="CE3" i="6"/>
  <c r="CI3" i="6"/>
  <c r="CM3" i="6"/>
  <c r="CQ3" i="6"/>
  <c r="CU3" i="6"/>
  <c r="CY3" i="6"/>
  <c r="DC3" i="6"/>
  <c r="DG3" i="6"/>
  <c r="DK3" i="6"/>
  <c r="DO3" i="6"/>
  <c r="DS3" i="6"/>
  <c r="DW3" i="6"/>
  <c r="EA3" i="6"/>
  <c r="EE3" i="6"/>
  <c r="EI3" i="6"/>
  <c r="U3" i="6"/>
  <c r="AG3" i="6"/>
  <c r="AW3" i="6"/>
  <c r="BI3" i="6"/>
  <c r="BQ3" i="6"/>
  <c r="CC3" i="6"/>
  <c r="CO3" i="6"/>
  <c r="CS3" i="6"/>
  <c r="DA3" i="6"/>
  <c r="DI3" i="6"/>
  <c r="DQ3" i="6"/>
  <c r="DY3" i="6"/>
  <c r="EG3" i="6"/>
  <c r="P3" i="6"/>
  <c r="T3" i="6"/>
  <c r="X3" i="6"/>
  <c r="AB3" i="6"/>
  <c r="AF3" i="6"/>
  <c r="AJ3" i="6"/>
  <c r="AN3" i="6"/>
  <c r="AR3" i="6"/>
  <c r="AV3" i="6"/>
  <c r="AZ3" i="6"/>
  <c r="BD3" i="6"/>
  <c r="BH3" i="6"/>
  <c r="BL3" i="6"/>
  <c r="BP3" i="6"/>
  <c r="BT3" i="6"/>
  <c r="BX3" i="6"/>
  <c r="CB3" i="6"/>
  <c r="CF3" i="6"/>
  <c r="CJ3" i="6"/>
  <c r="CN3" i="6"/>
  <c r="CR3" i="6"/>
  <c r="CV3" i="6"/>
  <c r="CZ3" i="6"/>
  <c r="DD3" i="6"/>
  <c r="DH3" i="6"/>
  <c r="DL3" i="6"/>
  <c r="DP3" i="6"/>
  <c r="DT3" i="6"/>
  <c r="DX3" i="6"/>
  <c r="EB3" i="6"/>
  <c r="EF3" i="6"/>
  <c r="W15" i="18" l="1"/>
  <c r="X15" i="18" s="1"/>
  <c r="W16" i="18"/>
  <c r="X16" i="18" s="1"/>
  <c r="W17" i="18"/>
  <c r="X17" i="18" s="1"/>
  <c r="AA14" i="18"/>
  <c r="AA11" i="18"/>
  <c r="W11" i="18"/>
  <c r="X11" i="18" s="1"/>
  <c r="AA30" i="18"/>
  <c r="W6" i="18"/>
  <c r="X6" i="18" s="1"/>
  <c r="W21" i="18"/>
  <c r="X21" i="18" s="1"/>
  <c r="W9" i="18"/>
  <c r="X9" i="18" s="1"/>
  <c r="W22" i="18"/>
  <c r="X22" i="18" s="1"/>
  <c r="W7" i="18"/>
  <c r="X7" i="18" s="1"/>
  <c r="Y7" i="18" s="1"/>
  <c r="Z7" i="18" s="1"/>
  <c r="W20" i="18"/>
  <c r="X20" i="18" s="1"/>
  <c r="AA32" i="18"/>
  <c r="H4" i="10"/>
  <c r="H4" i="15"/>
  <c r="H4" i="17"/>
  <c r="H4" i="14"/>
  <c r="H4" i="16"/>
  <c r="Y6" i="18" l="1"/>
  <c r="Z6" i="18" s="1"/>
  <c r="AA7" i="18"/>
  <c r="AA9" i="18"/>
  <c r="AA6" i="18"/>
  <c r="AA16" i="18"/>
  <c r="AA20" i="18"/>
  <c r="AA22" i="18"/>
  <c r="AA21" i="18"/>
  <c r="AA17" i="18"/>
  <c r="AA15" i="18"/>
</calcChain>
</file>

<file path=xl/comments1.xml><?xml version="1.0" encoding="utf-8"?>
<comments xmlns="http://schemas.openxmlformats.org/spreadsheetml/2006/main">
  <authors>
    <author>Windows User</author>
  </authors>
  <commentList>
    <comment ref="E4" authorId="0" shapeId="0">
      <text/>
    </comment>
    <comment ref="E5" authorId="0" shapeId="0">
      <text/>
    </comment>
    <comment ref="E6" authorId="0" shapeId="0">
      <text/>
    </comment>
    <comment ref="E7" authorId="0" shapeId="0">
      <text/>
    </comment>
    <comment ref="E8" authorId="0" shapeId="0">
      <text/>
    </comment>
    <comment ref="E9" authorId="0" shapeId="0">
      <text/>
    </comment>
    <comment ref="E10" authorId="0" shapeId="0">
      <text/>
    </comment>
    <comment ref="E11" authorId="0" shapeId="0">
      <text/>
    </comment>
    <comment ref="E12" authorId="0" shapeId="0">
      <text/>
    </comment>
    <comment ref="E13" authorId="0" shapeId="0">
      <text/>
    </comment>
    <comment ref="E14" authorId="0" shapeId="0">
      <text/>
    </comment>
    <comment ref="E15" authorId="0" shapeId="0">
      <text/>
    </comment>
    <comment ref="E16" authorId="0" shapeId="0">
      <text/>
    </comment>
    <comment ref="E17" authorId="0" shapeId="0">
      <text/>
    </comment>
    <comment ref="E18" authorId="0" shapeId="0">
      <text/>
    </comment>
    <comment ref="E19" authorId="0" shapeId="0">
      <text/>
    </comment>
    <comment ref="E20" authorId="0" shapeId="0">
      <text/>
    </comment>
    <comment ref="E21" authorId="0" shapeId="0">
      <text/>
    </comment>
    <comment ref="E22" authorId="0" shapeId="0">
      <text/>
    </comment>
    <comment ref="E23" authorId="0" shapeId="0">
      <text/>
    </comment>
    <comment ref="E24" authorId="0" shapeId="0">
      <text/>
    </comment>
    <comment ref="E25" authorId="0" shapeId="0">
      <text/>
    </comment>
    <comment ref="E26" authorId="0" shapeId="0">
      <text/>
    </comment>
    <comment ref="E27" authorId="0" shapeId="0">
      <text/>
    </comment>
    <comment ref="E28" authorId="0" shapeId="0">
      <text/>
    </comment>
    <comment ref="E29" authorId="0" shapeId="0">
      <text/>
    </comment>
    <comment ref="E30" authorId="0" shapeId="0">
      <text/>
    </comment>
    <comment ref="E31" authorId="0" shapeId="0">
      <text/>
    </comment>
    <comment ref="E32" authorId="0" shapeId="0">
      <text/>
    </comment>
    <comment ref="E33" authorId="0" shapeId="0">
      <text/>
    </comment>
  </commentList>
</comments>
</file>

<file path=xl/sharedStrings.xml><?xml version="1.0" encoding="utf-8"?>
<sst xmlns="http://schemas.openxmlformats.org/spreadsheetml/2006/main" count="1287" uniqueCount="340">
  <si>
    <t>ت</t>
  </si>
  <si>
    <t>ردیف</t>
  </si>
  <si>
    <t>نام خانوادگی</t>
  </si>
  <si>
    <t>نام</t>
  </si>
  <si>
    <t>ولی</t>
  </si>
  <si>
    <t>تاخیر</t>
  </si>
  <si>
    <t>غیبت</t>
  </si>
  <si>
    <t>مثبت</t>
  </si>
  <si>
    <t>منفی</t>
  </si>
  <si>
    <t>مستمر 1</t>
  </si>
  <si>
    <t>شماره دانشجویی</t>
  </si>
  <si>
    <t>سبزوار</t>
  </si>
  <si>
    <t>تجربی</t>
  </si>
  <si>
    <t>انسانی</t>
  </si>
  <si>
    <t>تایباد</t>
  </si>
  <si>
    <t>تربت جام</t>
  </si>
  <si>
    <t>ریاضی</t>
  </si>
  <si>
    <t>باخزر</t>
  </si>
  <si>
    <t>شهر سکونت</t>
  </si>
  <si>
    <t>رشته دیپلم</t>
  </si>
  <si>
    <t>کلات</t>
  </si>
  <si>
    <t>سیستم</t>
  </si>
  <si>
    <t>نمره پایانی</t>
  </si>
  <si>
    <t>1396/07/17</t>
  </si>
  <si>
    <t>1396/07/24</t>
  </si>
  <si>
    <t>پودمان 1</t>
  </si>
  <si>
    <t>پودمان 2</t>
  </si>
  <si>
    <t>پودمان 3</t>
  </si>
  <si>
    <t>پودمان 4</t>
  </si>
  <si>
    <t>پودمان 5</t>
  </si>
  <si>
    <t>مستمر</t>
  </si>
  <si>
    <t>پایانی</t>
  </si>
  <si>
    <t>نمره مستمر</t>
  </si>
  <si>
    <t>نمره ثبت سناد</t>
  </si>
  <si>
    <t>1396/08/02</t>
  </si>
  <si>
    <t>نام رشته</t>
  </si>
  <si>
    <t xml:space="preserve">نام درس </t>
  </si>
  <si>
    <t>روز برگزاری کلاس</t>
  </si>
  <si>
    <t>شنبه</t>
  </si>
  <si>
    <t>1396/07/01</t>
  </si>
  <si>
    <t>1396/07/08</t>
  </si>
  <si>
    <t>1396/07/15</t>
  </si>
  <si>
    <t>1396/07/22</t>
  </si>
  <si>
    <t>1396/07/29</t>
  </si>
  <si>
    <t>1396/08/06</t>
  </si>
  <si>
    <t>1396/08/13</t>
  </si>
  <si>
    <t>1396/08/20</t>
  </si>
  <si>
    <t>1396/08/27</t>
  </si>
  <si>
    <t>1396/09/04</t>
  </si>
  <si>
    <t>1396/09/11</t>
  </si>
  <si>
    <t>1396/09/18</t>
  </si>
  <si>
    <t>1396/09/25</t>
  </si>
  <si>
    <t>1396/10/02</t>
  </si>
  <si>
    <t>1396/10/09</t>
  </si>
  <si>
    <t>1396/10/16</t>
  </si>
  <si>
    <t>1396/10/23</t>
  </si>
  <si>
    <t>1396/10/30</t>
  </si>
  <si>
    <t>1396/11/07</t>
  </si>
  <si>
    <t>1396/11/14</t>
  </si>
  <si>
    <t>1396/11/21</t>
  </si>
  <si>
    <t>1396/11/28</t>
  </si>
  <si>
    <t>1396/12/05</t>
  </si>
  <si>
    <t>1396/12/12</t>
  </si>
  <si>
    <t>1396/12/19</t>
  </si>
  <si>
    <t>1396/12/26</t>
  </si>
  <si>
    <t>1397/01/18</t>
  </si>
  <si>
    <t>1397/01/25</t>
  </si>
  <si>
    <t>1397/02/01</t>
  </si>
  <si>
    <t>1397/02/08</t>
  </si>
  <si>
    <t>1397/02/15</t>
  </si>
  <si>
    <t>1397/02/22</t>
  </si>
  <si>
    <t>1396/07/02</t>
  </si>
  <si>
    <t>1396/07/09</t>
  </si>
  <si>
    <t>1396/07/16</t>
  </si>
  <si>
    <t>1396/07/23</t>
  </si>
  <si>
    <t>1396/07/30</t>
  </si>
  <si>
    <t>1396/08/07</t>
  </si>
  <si>
    <t>1396/08/14</t>
  </si>
  <si>
    <t>1396/08/21</t>
  </si>
  <si>
    <t>1396/08/28</t>
  </si>
  <si>
    <t>1396/09/05</t>
  </si>
  <si>
    <t>1396/09/12</t>
  </si>
  <si>
    <t>1396/09/19</t>
  </si>
  <si>
    <t>1396/09/26</t>
  </si>
  <si>
    <t>1396/10/03</t>
  </si>
  <si>
    <t>1396/10/10</t>
  </si>
  <si>
    <t>1396/10/17</t>
  </si>
  <si>
    <t>1396/10/24</t>
  </si>
  <si>
    <t>1396/11/01</t>
  </si>
  <si>
    <t>1396/11/08</t>
  </si>
  <si>
    <t>1396/11/15</t>
  </si>
  <si>
    <t>1396/11/22</t>
  </si>
  <si>
    <t>1396/11/29</t>
  </si>
  <si>
    <t>1396/12/06</t>
  </si>
  <si>
    <t>1396/12/13</t>
  </si>
  <si>
    <t>1396/12/20</t>
  </si>
  <si>
    <t>1396/12/27</t>
  </si>
  <si>
    <t>1397/01/19</t>
  </si>
  <si>
    <t>1397/01/26</t>
  </si>
  <si>
    <t>1397/02/02</t>
  </si>
  <si>
    <t>1397/02/09</t>
  </si>
  <si>
    <t>1397/02/16</t>
  </si>
  <si>
    <t>1397/02/23</t>
  </si>
  <si>
    <t>دوشنبه</t>
  </si>
  <si>
    <t>1396/07/03</t>
  </si>
  <si>
    <t>1396/07/10</t>
  </si>
  <si>
    <t>1396/08/01</t>
  </si>
  <si>
    <t>1396/08/08</t>
  </si>
  <si>
    <t>1396/08/15</t>
  </si>
  <si>
    <t>1396/08/22</t>
  </si>
  <si>
    <t>1396/08/29</t>
  </si>
  <si>
    <t>1396/09/06</t>
  </si>
  <si>
    <t>1396/09/13</t>
  </si>
  <si>
    <t>1396/09/20</t>
  </si>
  <si>
    <t>1396/09/27</t>
  </si>
  <si>
    <t>1396/10/04</t>
  </si>
  <si>
    <t>1396/10/11</t>
  </si>
  <si>
    <t>1396/10/18</t>
  </si>
  <si>
    <t>1396/10/25</t>
  </si>
  <si>
    <t>1396/11/02</t>
  </si>
  <si>
    <t>1396/11/09</t>
  </si>
  <si>
    <t>1396/11/16</t>
  </si>
  <si>
    <t>1396/11/23</t>
  </si>
  <si>
    <t>1396/11/30</t>
  </si>
  <si>
    <t>1396/12/07</t>
  </si>
  <si>
    <t>1396/12/14</t>
  </si>
  <si>
    <t>1396/12/21</t>
  </si>
  <si>
    <t>1396/12/28</t>
  </si>
  <si>
    <t>1397/01/20</t>
  </si>
  <si>
    <t>1397/01/27</t>
  </si>
  <si>
    <t>1397/02/03</t>
  </si>
  <si>
    <t>1397/02/10</t>
  </si>
  <si>
    <t>1397/02/17</t>
  </si>
  <si>
    <t>1397/02/24</t>
  </si>
  <si>
    <t>سه شنبه</t>
  </si>
  <si>
    <t>1396/07/04</t>
  </si>
  <si>
    <t>1396/07/11</t>
  </si>
  <si>
    <t>1396/07/18</t>
  </si>
  <si>
    <t>1396/07/25</t>
  </si>
  <si>
    <t>1396/08/09</t>
  </si>
  <si>
    <t>1396/08/16</t>
  </si>
  <si>
    <t>1396/08/23</t>
  </si>
  <si>
    <t>1396/08/30</t>
  </si>
  <si>
    <t>1396/09/07</t>
  </si>
  <si>
    <t>1396/09/14</t>
  </si>
  <si>
    <t>1396/09/21</t>
  </si>
  <si>
    <t>1396/09/28</t>
  </si>
  <si>
    <t>1396/10/05</t>
  </si>
  <si>
    <t>1396/10/12</t>
  </si>
  <si>
    <t>1396/10/19</t>
  </si>
  <si>
    <t>1396/10/26</t>
  </si>
  <si>
    <t>1396/11/03</t>
  </si>
  <si>
    <t>1396/11/10</t>
  </si>
  <si>
    <t>1396/11/17</t>
  </si>
  <si>
    <t>1396/11/24</t>
  </si>
  <si>
    <t>1396/12/01</t>
  </si>
  <si>
    <t>1396/12/08</t>
  </si>
  <si>
    <t>1396/12/15</t>
  </si>
  <si>
    <t>1396/12/22</t>
  </si>
  <si>
    <t>1396/12/29</t>
  </si>
  <si>
    <t>1397/01/21</t>
  </si>
  <si>
    <t>1397/01/28</t>
  </si>
  <si>
    <t>1397/02/04</t>
  </si>
  <si>
    <t>1397/02/11</t>
  </si>
  <si>
    <t>1397/02/18</t>
  </si>
  <si>
    <t>1397/02/25</t>
  </si>
  <si>
    <t>چهارشنبه</t>
  </si>
  <si>
    <t>1396/07/05</t>
  </si>
  <si>
    <t>1396/07/12</t>
  </si>
  <si>
    <t>1396/07/19</t>
  </si>
  <si>
    <t>1396/07/26</t>
  </si>
  <si>
    <t>1396/08/03</t>
  </si>
  <si>
    <t>1396/08/10</t>
  </si>
  <si>
    <t>1396/08/17</t>
  </si>
  <si>
    <t>1396/08/24</t>
  </si>
  <si>
    <t>1396/09/01</t>
  </si>
  <si>
    <t>1396/09/08</t>
  </si>
  <si>
    <t>1396/09/15</t>
  </si>
  <si>
    <t>1396/09/22</t>
  </si>
  <si>
    <t>1396/09/29</t>
  </si>
  <si>
    <t>1396/10/06</t>
  </si>
  <si>
    <t>1396/10/13</t>
  </si>
  <si>
    <t>1396/10/20</t>
  </si>
  <si>
    <t>1396/10/27</t>
  </si>
  <si>
    <t>1396/11/04</t>
  </si>
  <si>
    <t>1396/11/11</t>
  </si>
  <si>
    <t>1396/11/18</t>
  </si>
  <si>
    <t>1396/11/25</t>
  </si>
  <si>
    <t>1396/12/02</t>
  </si>
  <si>
    <t>1396/12/09</t>
  </si>
  <si>
    <t>1396/12/16</t>
  </si>
  <si>
    <t>1396/12/23</t>
  </si>
  <si>
    <t>1397/01/01</t>
  </si>
  <si>
    <t>1397/01/22</t>
  </si>
  <si>
    <t>1397/01/29</t>
  </si>
  <si>
    <t>1397/02/05</t>
  </si>
  <si>
    <t>1397/02/12</t>
  </si>
  <si>
    <t>1397/02/19</t>
  </si>
  <si>
    <t>1397/02/26</t>
  </si>
  <si>
    <t>پنجشنبه</t>
  </si>
  <si>
    <t>1396/07/06</t>
  </si>
  <si>
    <t>1396/07/13</t>
  </si>
  <si>
    <t>1396/07/20</t>
  </si>
  <si>
    <t>1396/07/27</t>
  </si>
  <si>
    <t>1396/08/04</t>
  </si>
  <si>
    <t>1396/08/11</t>
  </si>
  <si>
    <t>1396/08/18</t>
  </si>
  <si>
    <t>1396/08/25</t>
  </si>
  <si>
    <t>1396/09/02</t>
  </si>
  <si>
    <t>1396/09/09</t>
  </si>
  <si>
    <t>1396/09/16</t>
  </si>
  <si>
    <t>1396/09/23</t>
  </si>
  <si>
    <t>1396/09/30</t>
  </si>
  <si>
    <t>1396/10/07</t>
  </si>
  <si>
    <t>1396/10/14</t>
  </si>
  <si>
    <t>1396/10/21</t>
  </si>
  <si>
    <t>1396/10/28</t>
  </si>
  <si>
    <t>1396/11/05</t>
  </si>
  <si>
    <t>1396/11/12</t>
  </si>
  <si>
    <t>1396/11/19</t>
  </si>
  <si>
    <t>1396/11/26</t>
  </si>
  <si>
    <t>1396/12/03</t>
  </si>
  <si>
    <t>1396/12/10</t>
  </si>
  <si>
    <t>1396/12/17</t>
  </si>
  <si>
    <t>1396/12/24</t>
  </si>
  <si>
    <t>1397/01/02</t>
  </si>
  <si>
    <t>1397/01/23</t>
  </si>
  <si>
    <t>1397/01/30</t>
  </si>
  <si>
    <t>1397/02/06</t>
  </si>
  <si>
    <t>1397/02/13</t>
  </si>
  <si>
    <t>1397/02/20</t>
  </si>
  <si>
    <t>1397/02/27</t>
  </si>
  <si>
    <t>جمعه</t>
  </si>
  <si>
    <t>1396/07/07</t>
  </si>
  <si>
    <t>1396/07/14</t>
  </si>
  <si>
    <t>1396/07/21</t>
  </si>
  <si>
    <t>1396/07/28</t>
  </si>
  <si>
    <t>1396/08/05</t>
  </si>
  <si>
    <t>1396/08/12</t>
  </si>
  <si>
    <t>1396/08/19</t>
  </si>
  <si>
    <t>1396/08/26</t>
  </si>
  <si>
    <t>1396/09/03</t>
  </si>
  <si>
    <t>1396/09/10</t>
  </si>
  <si>
    <t>1396/09/17</t>
  </si>
  <si>
    <t>1396/09/24</t>
  </si>
  <si>
    <t>1396/10/01</t>
  </si>
  <si>
    <t>1396/10/08</t>
  </si>
  <si>
    <t>1396/10/15</t>
  </si>
  <si>
    <t>1396/10/22</t>
  </si>
  <si>
    <t>1396/10/29</t>
  </si>
  <si>
    <t>1396/11/06</t>
  </si>
  <si>
    <t>1396/11/13</t>
  </si>
  <si>
    <t>1396/11/20</t>
  </si>
  <si>
    <t>1396/11/27</t>
  </si>
  <si>
    <t>1396/12/04</t>
  </si>
  <si>
    <t>1396/12/11</t>
  </si>
  <si>
    <t>1396/12/18</t>
  </si>
  <si>
    <t>1396/12/25</t>
  </si>
  <si>
    <t>1397/01/03</t>
  </si>
  <si>
    <t>1397/01/24</t>
  </si>
  <si>
    <t>1397/01/31</t>
  </si>
  <si>
    <t>1397/02/07</t>
  </si>
  <si>
    <t>1397/02/14</t>
  </si>
  <si>
    <t>1397/02/21</t>
  </si>
  <si>
    <t>1397/02/28</t>
  </si>
  <si>
    <t>رضوی 1</t>
  </si>
  <si>
    <t>رضوی 2</t>
  </si>
  <si>
    <t>رضوی 3</t>
  </si>
  <si>
    <t>رضوی 4</t>
  </si>
  <si>
    <t>رضوی 5</t>
  </si>
  <si>
    <t>رضوی 6</t>
  </si>
  <si>
    <t>رضوی 7</t>
  </si>
  <si>
    <t>رضوی 8</t>
  </si>
  <si>
    <t>رضوی 9</t>
  </si>
  <si>
    <t>رضوی 10</t>
  </si>
  <si>
    <t>رضوی 11</t>
  </si>
  <si>
    <t>رضوی 12</t>
  </si>
  <si>
    <t>رضوی 13</t>
  </si>
  <si>
    <t>رضوی 14</t>
  </si>
  <si>
    <t>رضوی 15</t>
  </si>
  <si>
    <t>رضوی 16</t>
  </si>
  <si>
    <t>رضوی 17</t>
  </si>
  <si>
    <t>رضوی 18</t>
  </si>
  <si>
    <t>رضوی 19</t>
  </si>
  <si>
    <t>رضوی 20</t>
  </si>
  <si>
    <t>رضوی 21</t>
  </si>
  <si>
    <t>رضوی 22</t>
  </si>
  <si>
    <t>رضوی 23</t>
  </si>
  <si>
    <t>رضوی 24</t>
  </si>
  <si>
    <t>رضوی 25</t>
  </si>
  <si>
    <t>رضوی 26</t>
  </si>
  <si>
    <t>رضوی 27</t>
  </si>
  <si>
    <t>رضوی 28</t>
  </si>
  <si>
    <t>رضوی 29</t>
  </si>
  <si>
    <t>رضوی 30</t>
  </si>
  <si>
    <t>علی 1</t>
  </si>
  <si>
    <t>علی 2</t>
  </si>
  <si>
    <t>علی 3</t>
  </si>
  <si>
    <t>علی 4</t>
  </si>
  <si>
    <t>علی 5</t>
  </si>
  <si>
    <t>علی 6</t>
  </si>
  <si>
    <t>علی 7</t>
  </si>
  <si>
    <t>علی 8</t>
  </si>
  <si>
    <t>علی 9</t>
  </si>
  <si>
    <t>علی 10</t>
  </si>
  <si>
    <t>علی 11</t>
  </si>
  <si>
    <t>علی 12</t>
  </si>
  <si>
    <t>علی 13</t>
  </si>
  <si>
    <t>علی 14</t>
  </si>
  <si>
    <t>علی 15</t>
  </si>
  <si>
    <t>علی 16</t>
  </si>
  <si>
    <t>علی 17</t>
  </si>
  <si>
    <t>علی 18</t>
  </si>
  <si>
    <t>علی 19</t>
  </si>
  <si>
    <t>علی 20</t>
  </si>
  <si>
    <t>علی 21</t>
  </si>
  <si>
    <t>علی 22</t>
  </si>
  <si>
    <t>علی 23</t>
  </si>
  <si>
    <t>علی 24</t>
  </si>
  <si>
    <t>علی 25</t>
  </si>
  <si>
    <t>علی 26</t>
  </si>
  <si>
    <t>علی 27</t>
  </si>
  <si>
    <t>علی 28</t>
  </si>
  <si>
    <t>علی 29</t>
  </si>
  <si>
    <t>علی 30</t>
  </si>
  <si>
    <t>ساعت 
7:30-14:00</t>
  </si>
  <si>
    <t>یکشنبه</t>
  </si>
  <si>
    <t>نمره نهایی</t>
  </si>
  <si>
    <t>وضعیت</t>
  </si>
  <si>
    <t>تعداد واحد یادگیری</t>
  </si>
  <si>
    <t>واحد یادگیری 1</t>
  </si>
  <si>
    <t>نمره سناد</t>
  </si>
  <si>
    <t>نمره نهایی
گرد شده سناد</t>
  </si>
  <si>
    <t>محل درج عنوان رشته</t>
  </si>
  <si>
    <t>محل درج نام درس</t>
  </si>
  <si>
    <t>محل درج عنوان پودمان 1</t>
  </si>
  <si>
    <t>محل درج عنوان پودمان 2</t>
  </si>
  <si>
    <t>محل درج عنوان پودمان 3</t>
  </si>
  <si>
    <t>محل درج عنوان پودمان 4</t>
  </si>
  <si>
    <t>محل درج عنوان پودمان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</si>
</sst>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2"/>
      <color indexed="62"/>
      <name val="B Nazanin"/>
      <charset val="178"/>
    </font>
    <font>
      <b/>
      <sz val="10"/>
      <name val="B Nazanin"/>
      <charset val="178"/>
    </font>
    <font>
      <sz val="11"/>
      <color indexed="8"/>
      <name val="Arial"/>
      <family val="2"/>
    </font>
    <font>
      <b/>
      <sz val="11"/>
      <color indexed="8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sz val="10"/>
      <name val="B Titr"/>
      <charset val="178"/>
    </font>
    <font>
      <b/>
      <sz val="10"/>
      <name val="B Titr"/>
      <charset val="178"/>
    </font>
    <font>
      <sz val="10"/>
      <name val="B Koodak"/>
      <charset val="178"/>
    </font>
    <font>
      <sz val="11"/>
      <color theme="1"/>
      <name val="B Titr"/>
      <charset val="178"/>
    </font>
    <font>
      <sz val="14"/>
      <color theme="1"/>
      <name val="B Koodak"/>
      <charset val="178"/>
    </font>
    <font>
      <sz val="14"/>
      <color rgb="FF7030A0"/>
      <name val="B Koodak"/>
      <charset val="178"/>
    </font>
    <font>
      <sz val="14"/>
      <color theme="1"/>
      <name val="B Titr"/>
      <charset val="178"/>
    </font>
    <font>
      <b/>
      <sz val="12"/>
      <color theme="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2" fillId="0" borderId="0"/>
  </cellStyleXfs>
  <cellXfs count="72">
    <xf numFmtId="0" fontId="0" fillId="0" borderId="0" xfId="0"/>
    <xf numFmtId="0" fontId="3" fillId="0" borderId="0" xfId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textRotation="90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 textRotation="90"/>
    </xf>
    <xf numFmtId="0" fontId="3" fillId="0" borderId="0" xfId="1" applyAlignment="1">
      <alignment horizontal="center" vertical="center" textRotation="90"/>
    </xf>
    <xf numFmtId="0" fontId="8" fillId="0" borderId="0" xfId="2" applyFont="1" applyAlignment="1">
      <alignment horizontal="center"/>
    </xf>
    <xf numFmtId="0" fontId="3" fillId="0" borderId="0" xfId="1" applyAlignment="1">
      <alignment horizontal="center"/>
    </xf>
    <xf numFmtId="0" fontId="8" fillId="0" borderId="5" xfId="2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3" fillId="0" borderId="1" xfId="1" applyBorder="1"/>
    <xf numFmtId="0" fontId="3" fillId="0" borderId="1" xfId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3" applyAlignment="1">
      <alignment horizontal="center" vertical="center"/>
    </xf>
    <xf numFmtId="0" fontId="10" fillId="4" borderId="6" xfId="3" applyFont="1" applyFill="1" applyBorder="1" applyAlignment="1">
      <alignment textRotation="90"/>
    </xf>
    <xf numFmtId="0" fontId="10" fillId="0" borderId="0" xfId="3" applyFont="1" applyAlignment="1">
      <alignment textRotation="90"/>
    </xf>
    <xf numFmtId="0" fontId="2" fillId="0" borderId="0" xfId="3"/>
    <xf numFmtId="0" fontId="10" fillId="0" borderId="0" xfId="3" applyFont="1"/>
    <xf numFmtId="0" fontId="5" fillId="0" borderId="4" xfId="1" applyFont="1" applyBorder="1" applyAlignment="1"/>
    <xf numFmtId="0" fontId="5" fillId="0" borderId="2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textRotation="90"/>
    </xf>
    <xf numFmtId="0" fontId="1" fillId="0" borderId="0" xfId="3" applyFont="1" applyAlignment="1">
      <alignment horizontal="center" vertical="center"/>
    </xf>
    <xf numFmtId="0" fontId="9" fillId="4" borderId="6" xfId="3" applyFont="1" applyFill="1" applyBorder="1" applyAlignment="1">
      <alignment textRotation="90"/>
    </xf>
    <xf numFmtId="0" fontId="1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1" xfId="1" applyFont="1" applyBorder="1" applyProtection="1">
      <protection locked="0"/>
    </xf>
    <xf numFmtId="0" fontId="14" fillId="5" borderId="6" xfId="0" applyFont="1" applyFill="1" applyBorder="1" applyAlignment="1">
      <alignment horizontal="center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16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top" wrapText="1"/>
      <protection locked="0"/>
    </xf>
    <xf numFmtId="0" fontId="4" fillId="0" borderId="1" xfId="1" applyFont="1" applyBorder="1" applyAlignment="1">
      <alignment horizontal="center" shrinkToFit="1"/>
    </xf>
    <xf numFmtId="0" fontId="9" fillId="0" borderId="1" xfId="1" applyFont="1" applyBorder="1" applyAlignment="1">
      <alignment horizontal="center" vertical="center" wrapText="1" shrinkToFit="1"/>
    </xf>
    <xf numFmtId="0" fontId="9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readingOrder="2"/>
    </xf>
    <xf numFmtId="0" fontId="5" fillId="0" borderId="3" xfId="1" applyFont="1" applyBorder="1" applyAlignment="1">
      <alignment horizontal="center" readingOrder="2"/>
    </xf>
    <xf numFmtId="0" fontId="11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11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Alignment="1" applyProtection="1">
      <alignment wrapText="1"/>
      <protection locked="0"/>
    </xf>
  </cellXfs>
  <cellStyles count="4">
    <cellStyle name="Normal" xfId="0" builtinId="0"/>
    <cellStyle name="Normal 2" xfId="1"/>
    <cellStyle name="Normal 3" xfId="3"/>
    <cellStyle name="Normal_Barname_2" xfId="2"/>
  </cellStyles>
  <dxfs count="13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 patternType="lightUp">
          <fgColor rgb="FFFF0000"/>
          <bgColor rgb="FFFF0000"/>
        </patternFill>
      </fill>
    </dxf>
  </dxfs>
  <tableStyles count="0" defaultTableStyle="TableStyleMedium9" defaultPivotStyle="PivotStyleLight16"/>
  <colors>
    <mruColors>
      <color rgb="FF66CCFF"/>
      <color rgb="FFFFFFCC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</xdr:row>
      <xdr:rowOff>123824</xdr:rowOff>
    </xdr:from>
    <xdr:to>
      <xdr:col>15</xdr:col>
      <xdr:colOff>85725</xdr:colOff>
      <xdr:row>13</xdr:row>
      <xdr:rowOff>142874</xdr:rowOff>
    </xdr:to>
    <xdr:sp macro="" textlink="">
      <xdr:nvSpPr>
        <xdr:cNvPr id="2" name="TextBox 1"/>
        <xdr:cNvSpPr txBox="1"/>
      </xdr:nvSpPr>
      <xdr:spPr>
        <a:xfrm>
          <a:off x="9978456675" y="485774"/>
          <a:ext cx="3571875" cy="34004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200">
              <a:cs typeface="B Roya" panose="00000400000000000000" pitchFamily="2" charset="-78"/>
            </a:rPr>
            <a:t>با سلام خدمت همکار گرامی</a:t>
          </a:r>
        </a:p>
        <a:p>
          <a:pPr algn="r" rtl="1"/>
          <a:r>
            <a:rPr lang="fa-IR" sz="1200">
              <a:cs typeface="B Roya" panose="00000400000000000000" pitchFamily="2" charset="-78"/>
            </a:rPr>
            <a:t>مشخصات خواسته شده سلول</a:t>
          </a:r>
          <a:r>
            <a:rPr lang="fa-IR" sz="1200" baseline="0">
              <a:cs typeface="B Roya" panose="00000400000000000000" pitchFamily="2" charset="-78"/>
            </a:rPr>
            <a:t> های </a:t>
          </a:r>
          <a:r>
            <a:rPr lang="en-US" sz="1200" baseline="0">
              <a:cs typeface="B Roya" panose="00000400000000000000" pitchFamily="2" charset="-78"/>
            </a:rPr>
            <a:t>B1</a:t>
          </a:r>
          <a:r>
            <a:rPr lang="fa-IR" sz="1200" baseline="0">
              <a:cs typeface="B Roya" panose="00000400000000000000" pitchFamily="2" charset="-78"/>
            </a:rPr>
            <a:t> تا </a:t>
          </a:r>
          <a:r>
            <a:rPr lang="en-US" sz="1200" baseline="0">
              <a:cs typeface="B Roya" panose="00000400000000000000" pitchFamily="2" charset="-78"/>
            </a:rPr>
            <a:t>B8</a:t>
          </a:r>
          <a:r>
            <a:rPr lang="fa-IR" sz="1200" baseline="0">
              <a:cs typeface="B Roya" panose="00000400000000000000" pitchFamily="2" charset="-78"/>
            </a:rPr>
            <a:t> و سلول های </a:t>
          </a:r>
          <a:r>
            <a:rPr lang="en-US" sz="1200" baseline="0">
              <a:cs typeface="B Roya" panose="00000400000000000000" pitchFamily="2" charset="-78"/>
            </a:rPr>
            <a:t>C3</a:t>
          </a:r>
          <a:r>
            <a:rPr lang="fa-IR" sz="1200" baseline="0">
              <a:cs typeface="B Roya" panose="00000400000000000000" pitchFamily="2" charset="-78"/>
            </a:rPr>
            <a:t> تا </a:t>
          </a:r>
          <a:r>
            <a:rPr lang="en-US" sz="1200" baseline="0">
              <a:cs typeface="B Roya" panose="00000400000000000000" pitchFamily="2" charset="-78"/>
            </a:rPr>
            <a:t>C7</a:t>
          </a:r>
          <a:r>
            <a:rPr lang="fa-IR" sz="1200" baseline="0">
              <a:cs typeface="B Roya" panose="00000400000000000000" pitchFamily="2" charset="-78"/>
            </a:rPr>
            <a:t> برگه  «اطلاعات اولیه»</a:t>
          </a:r>
          <a:r>
            <a:rPr lang="fa-IR" sz="1200">
              <a:cs typeface="B Roya" panose="00000400000000000000" pitchFamily="2" charset="-78"/>
            </a:rPr>
            <a:t>را تکمیل کنید</a:t>
          </a:r>
        </a:p>
        <a:p>
          <a:pPr algn="r" rtl="1"/>
          <a:r>
            <a:rPr lang="fa-IR" sz="1200">
              <a:cs typeface="B Roya" panose="00000400000000000000" pitchFamily="2" charset="-78"/>
            </a:rPr>
            <a:t>با انتخاب روز برگزاری کلاس</a:t>
          </a:r>
          <a:r>
            <a:rPr lang="fa-IR" sz="1200" baseline="0">
              <a:cs typeface="B Roya" panose="00000400000000000000" pitchFamily="2" charset="-78"/>
            </a:rPr>
            <a:t> در برگه  «لیست» که حاوی اسامی هنرجویان هست تاریخ های تشکیل کلاس تا پایان اردیبهشت سال 97 درج می گردد</a:t>
          </a:r>
        </a:p>
        <a:p>
          <a:pPr algn="r" rtl="1"/>
          <a:r>
            <a:rPr lang="fa-IR" sz="1200" baseline="0">
              <a:cs typeface="B Roya" panose="00000400000000000000" pitchFamily="2" charset="-78"/>
            </a:rPr>
            <a:t>با تعیین پودمان های 1 تا 5  و تعداد واحد های یادگیری هر پودمان  شیت های مربوط به هر پودمان تنظیم می گردد</a:t>
          </a:r>
        </a:p>
        <a:p>
          <a:pPr algn="r" rtl="1"/>
          <a:r>
            <a:rPr lang="fa-IR" sz="1200" baseline="0">
              <a:cs typeface="B Roya" panose="00000400000000000000" pitchFamily="2" charset="-78"/>
            </a:rPr>
            <a:t>شیت نهایی هم غیرقابل ویرایش بوده و برای چاپ روی کاغذ </a:t>
          </a:r>
          <a:r>
            <a:rPr lang="en-US" sz="1200" baseline="0">
              <a:cs typeface="B Roya" panose="00000400000000000000" pitchFamily="2" charset="-78"/>
            </a:rPr>
            <a:t>A4</a:t>
          </a:r>
          <a:r>
            <a:rPr lang="fa-IR" sz="1200" baseline="0">
              <a:cs typeface="B Roya" panose="00000400000000000000" pitchFamily="2" charset="-78"/>
            </a:rPr>
            <a:t> تنظیم شده است</a:t>
          </a:r>
        </a:p>
        <a:p>
          <a:pPr algn="r" rtl="1"/>
          <a:endParaRPr lang="fa-IR" sz="1200" baseline="0">
            <a:cs typeface="B Roya" panose="00000400000000000000" pitchFamily="2" charset="-78"/>
          </a:endParaRPr>
        </a:p>
        <a:p>
          <a:pPr algn="l" rtl="1"/>
          <a:r>
            <a:rPr lang="fa-IR" sz="1200" baseline="0">
              <a:cs typeface="B Roya" panose="00000400000000000000" pitchFamily="2" charset="-78"/>
            </a:rPr>
            <a:t>ارادتمند- حبیب رسا </a:t>
          </a:r>
        </a:p>
        <a:p>
          <a:pPr algn="l" rtl="1"/>
          <a:r>
            <a:rPr lang="fa-IR" sz="1200" baseline="0">
              <a:cs typeface="B Roya" panose="00000400000000000000" pitchFamily="2" charset="-78"/>
            </a:rPr>
            <a:t>پائیز 96</a:t>
          </a:r>
          <a:endParaRPr lang="en-US" sz="1200">
            <a:cs typeface="B Roya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1"/>
  <sheetViews>
    <sheetView rightToLeft="1" workbookViewId="0">
      <selection activeCell="A13" sqref="A13"/>
    </sheetView>
  </sheetViews>
  <sheetFormatPr defaultRowHeight="19.5" x14ac:dyDescent="0.5"/>
  <cols>
    <col min="1" max="1" width="9.140625" style="26"/>
    <col min="2" max="129" width="3.7109375" style="30" bestFit="1" customWidth="1"/>
    <col min="130" max="16384" width="9.140625" style="29"/>
  </cols>
  <sheetData>
    <row r="1" spans="1:131" ht="56.25" x14ac:dyDescent="0.25">
      <c r="A1" s="26" t="s">
        <v>38</v>
      </c>
      <c r="B1" s="35" t="s">
        <v>39</v>
      </c>
      <c r="C1" s="35" t="s">
        <v>39</v>
      </c>
      <c r="D1" s="35" t="s">
        <v>39</v>
      </c>
      <c r="E1" s="35" t="s">
        <v>39</v>
      </c>
      <c r="F1" s="28" t="s">
        <v>40</v>
      </c>
      <c r="G1" s="28" t="s">
        <v>40</v>
      </c>
      <c r="H1" s="28" t="s">
        <v>40</v>
      </c>
      <c r="I1" s="28" t="s">
        <v>40</v>
      </c>
      <c r="J1" s="28" t="s">
        <v>41</v>
      </c>
      <c r="K1" s="28" t="s">
        <v>41</v>
      </c>
      <c r="L1" s="28" t="s">
        <v>41</v>
      </c>
      <c r="M1" s="28" t="s">
        <v>41</v>
      </c>
      <c r="N1" s="28" t="s">
        <v>42</v>
      </c>
      <c r="O1" s="28" t="s">
        <v>42</v>
      </c>
      <c r="P1" s="28" t="s">
        <v>42</v>
      </c>
      <c r="Q1" s="28" t="s">
        <v>42</v>
      </c>
      <c r="R1" s="28" t="s">
        <v>43</v>
      </c>
      <c r="S1" s="28" t="s">
        <v>43</v>
      </c>
      <c r="T1" s="28" t="s">
        <v>43</v>
      </c>
      <c r="U1" s="28" t="s">
        <v>43</v>
      </c>
      <c r="V1" s="28" t="s">
        <v>44</v>
      </c>
      <c r="W1" s="28" t="s">
        <v>44</v>
      </c>
      <c r="X1" s="28" t="s">
        <v>44</v>
      </c>
      <c r="Y1" s="28" t="s">
        <v>44</v>
      </c>
      <c r="Z1" s="28" t="s">
        <v>45</v>
      </c>
      <c r="AA1" s="28" t="s">
        <v>45</v>
      </c>
      <c r="AB1" s="28" t="s">
        <v>45</v>
      </c>
      <c r="AC1" s="28" t="s">
        <v>45</v>
      </c>
      <c r="AD1" s="28" t="s">
        <v>46</v>
      </c>
      <c r="AE1" s="28" t="s">
        <v>46</v>
      </c>
      <c r="AF1" s="28" t="s">
        <v>46</v>
      </c>
      <c r="AG1" s="28" t="s">
        <v>46</v>
      </c>
      <c r="AH1" s="28" t="s">
        <v>47</v>
      </c>
      <c r="AI1" s="28" t="s">
        <v>47</v>
      </c>
      <c r="AJ1" s="28" t="s">
        <v>47</v>
      </c>
      <c r="AK1" s="28" t="s">
        <v>47</v>
      </c>
      <c r="AL1" s="28" t="s">
        <v>48</v>
      </c>
      <c r="AM1" s="28" t="s">
        <v>48</v>
      </c>
      <c r="AN1" s="28" t="s">
        <v>48</v>
      </c>
      <c r="AO1" s="28" t="s">
        <v>48</v>
      </c>
      <c r="AP1" s="28" t="s">
        <v>49</v>
      </c>
      <c r="AQ1" s="28" t="s">
        <v>49</v>
      </c>
      <c r="AR1" s="28" t="s">
        <v>49</v>
      </c>
      <c r="AS1" s="28" t="s">
        <v>49</v>
      </c>
      <c r="AT1" s="28" t="s">
        <v>50</v>
      </c>
      <c r="AU1" s="28" t="s">
        <v>50</v>
      </c>
      <c r="AV1" s="28" t="s">
        <v>50</v>
      </c>
      <c r="AW1" s="28" t="s">
        <v>50</v>
      </c>
      <c r="AX1" s="28" t="s">
        <v>51</v>
      </c>
      <c r="AY1" s="28" t="s">
        <v>51</v>
      </c>
      <c r="AZ1" s="28" t="s">
        <v>51</v>
      </c>
      <c r="BA1" s="28" t="s">
        <v>51</v>
      </c>
      <c r="BB1" s="28" t="s">
        <v>52</v>
      </c>
      <c r="BC1" s="28" t="s">
        <v>52</v>
      </c>
      <c r="BD1" s="28" t="s">
        <v>52</v>
      </c>
      <c r="BE1" s="28" t="s">
        <v>52</v>
      </c>
      <c r="BF1" s="28" t="s">
        <v>53</v>
      </c>
      <c r="BG1" s="28" t="s">
        <v>53</v>
      </c>
      <c r="BH1" s="28" t="s">
        <v>53</v>
      </c>
      <c r="BI1" s="28" t="s">
        <v>53</v>
      </c>
      <c r="BJ1" s="28" t="s">
        <v>54</v>
      </c>
      <c r="BK1" s="28" t="s">
        <v>54</v>
      </c>
      <c r="BL1" s="28" t="s">
        <v>54</v>
      </c>
      <c r="BM1" s="28" t="s">
        <v>54</v>
      </c>
      <c r="BN1" s="28" t="s">
        <v>55</v>
      </c>
      <c r="BO1" s="28" t="s">
        <v>55</v>
      </c>
      <c r="BP1" s="28" t="s">
        <v>55</v>
      </c>
      <c r="BQ1" s="28" t="s">
        <v>55</v>
      </c>
      <c r="BR1" s="28" t="s">
        <v>56</v>
      </c>
      <c r="BS1" s="28" t="s">
        <v>56</v>
      </c>
      <c r="BT1" s="28" t="s">
        <v>56</v>
      </c>
      <c r="BU1" s="28" t="s">
        <v>56</v>
      </c>
      <c r="BV1" s="28" t="s">
        <v>57</v>
      </c>
      <c r="BW1" s="28" t="s">
        <v>57</v>
      </c>
      <c r="BX1" s="28" t="s">
        <v>57</v>
      </c>
      <c r="BY1" s="28" t="s">
        <v>57</v>
      </c>
      <c r="BZ1" s="28" t="s">
        <v>58</v>
      </c>
      <c r="CA1" s="28" t="s">
        <v>58</v>
      </c>
      <c r="CB1" s="28" t="s">
        <v>58</v>
      </c>
      <c r="CC1" s="28" t="s">
        <v>58</v>
      </c>
      <c r="CD1" s="28" t="s">
        <v>59</v>
      </c>
      <c r="CE1" s="28" t="s">
        <v>59</v>
      </c>
      <c r="CF1" s="28" t="s">
        <v>59</v>
      </c>
      <c r="CG1" s="28" t="s">
        <v>59</v>
      </c>
      <c r="CH1" s="28" t="s">
        <v>60</v>
      </c>
      <c r="CI1" s="28" t="s">
        <v>60</v>
      </c>
      <c r="CJ1" s="28" t="s">
        <v>60</v>
      </c>
      <c r="CK1" s="28" t="s">
        <v>60</v>
      </c>
      <c r="CL1" s="28" t="s">
        <v>61</v>
      </c>
      <c r="CM1" s="28" t="s">
        <v>61</v>
      </c>
      <c r="CN1" s="28" t="s">
        <v>61</v>
      </c>
      <c r="CO1" s="28" t="s">
        <v>61</v>
      </c>
      <c r="CP1" s="28" t="s">
        <v>62</v>
      </c>
      <c r="CQ1" s="28" t="s">
        <v>62</v>
      </c>
      <c r="CR1" s="28" t="s">
        <v>62</v>
      </c>
      <c r="CS1" s="28" t="s">
        <v>62</v>
      </c>
      <c r="CT1" s="28" t="s">
        <v>63</v>
      </c>
      <c r="CU1" s="28" t="s">
        <v>63</v>
      </c>
      <c r="CV1" s="28" t="s">
        <v>63</v>
      </c>
      <c r="CW1" s="28" t="s">
        <v>63</v>
      </c>
      <c r="CX1" s="28" t="s">
        <v>64</v>
      </c>
      <c r="CY1" s="28" t="s">
        <v>64</v>
      </c>
      <c r="CZ1" s="28" t="s">
        <v>64</v>
      </c>
      <c r="DA1" s="28" t="s">
        <v>64</v>
      </c>
      <c r="DB1" s="28" t="s">
        <v>65</v>
      </c>
      <c r="DC1" s="28" t="s">
        <v>65</v>
      </c>
      <c r="DD1" s="28" t="s">
        <v>65</v>
      </c>
      <c r="DE1" s="28" t="s">
        <v>65</v>
      </c>
      <c r="DF1" s="28" t="s">
        <v>66</v>
      </c>
      <c r="DG1" s="28" t="s">
        <v>66</v>
      </c>
      <c r="DH1" s="28" t="s">
        <v>66</v>
      </c>
      <c r="DI1" s="28" t="s">
        <v>66</v>
      </c>
      <c r="DJ1" s="28" t="s">
        <v>67</v>
      </c>
      <c r="DK1" s="28" t="s">
        <v>67</v>
      </c>
      <c r="DL1" s="28" t="s">
        <v>67</v>
      </c>
      <c r="DM1" s="28" t="s">
        <v>67</v>
      </c>
      <c r="DN1" s="28" t="s">
        <v>68</v>
      </c>
      <c r="DO1" s="28" t="s">
        <v>68</v>
      </c>
      <c r="DP1" s="28" t="s">
        <v>68</v>
      </c>
      <c r="DQ1" s="28" t="s">
        <v>68</v>
      </c>
      <c r="DR1" s="28" t="s">
        <v>69</v>
      </c>
      <c r="DS1" s="28" t="s">
        <v>69</v>
      </c>
      <c r="DT1" s="28" t="s">
        <v>69</v>
      </c>
      <c r="DU1" s="28" t="s">
        <v>69</v>
      </c>
      <c r="DV1" s="28" t="s">
        <v>70</v>
      </c>
      <c r="DW1" s="28" t="s">
        <v>70</v>
      </c>
      <c r="DX1" s="28" t="s">
        <v>70</v>
      </c>
      <c r="DY1" s="28" t="s">
        <v>70</v>
      </c>
    </row>
    <row r="2" spans="1:131" ht="57" x14ac:dyDescent="0.25">
      <c r="A2" s="34" t="s">
        <v>326</v>
      </c>
      <c r="B2" s="27" t="s">
        <v>71</v>
      </c>
      <c r="C2" s="27" t="s">
        <v>71</v>
      </c>
      <c r="D2" s="27" t="s">
        <v>71</v>
      </c>
      <c r="E2" s="27" t="s">
        <v>71</v>
      </c>
      <c r="F2" s="28" t="s">
        <v>72</v>
      </c>
      <c r="G2" s="28" t="s">
        <v>72</v>
      </c>
      <c r="H2" s="28" t="s">
        <v>72</v>
      </c>
      <c r="I2" s="28" t="s">
        <v>72</v>
      </c>
      <c r="J2" s="28" t="s">
        <v>73</v>
      </c>
      <c r="K2" s="28" t="s">
        <v>73</v>
      </c>
      <c r="L2" s="28" t="s">
        <v>73</v>
      </c>
      <c r="M2" s="28" t="s">
        <v>73</v>
      </c>
      <c r="N2" s="28" t="s">
        <v>74</v>
      </c>
      <c r="O2" s="28" t="s">
        <v>74</v>
      </c>
      <c r="P2" s="28" t="s">
        <v>74</v>
      </c>
      <c r="Q2" s="28" t="s">
        <v>74</v>
      </c>
      <c r="R2" s="28" t="s">
        <v>75</v>
      </c>
      <c r="S2" s="28" t="s">
        <v>75</v>
      </c>
      <c r="T2" s="28" t="s">
        <v>75</v>
      </c>
      <c r="U2" s="28" t="s">
        <v>75</v>
      </c>
      <c r="V2" s="28" t="s">
        <v>76</v>
      </c>
      <c r="W2" s="28" t="s">
        <v>76</v>
      </c>
      <c r="X2" s="28" t="s">
        <v>76</v>
      </c>
      <c r="Y2" s="28" t="s">
        <v>76</v>
      </c>
      <c r="Z2" s="28" t="s">
        <v>77</v>
      </c>
      <c r="AA2" s="28" t="s">
        <v>77</v>
      </c>
      <c r="AB2" s="28" t="s">
        <v>77</v>
      </c>
      <c r="AC2" s="28" t="s">
        <v>77</v>
      </c>
      <c r="AD2" s="28" t="s">
        <v>78</v>
      </c>
      <c r="AE2" s="28" t="s">
        <v>78</v>
      </c>
      <c r="AF2" s="28" t="s">
        <v>78</v>
      </c>
      <c r="AG2" s="28" t="s">
        <v>78</v>
      </c>
      <c r="AH2" s="28" t="s">
        <v>79</v>
      </c>
      <c r="AI2" s="28" t="s">
        <v>79</v>
      </c>
      <c r="AJ2" s="28" t="s">
        <v>79</v>
      </c>
      <c r="AK2" s="28" t="s">
        <v>79</v>
      </c>
      <c r="AL2" s="28" t="s">
        <v>80</v>
      </c>
      <c r="AM2" s="28" t="s">
        <v>80</v>
      </c>
      <c r="AN2" s="28" t="s">
        <v>80</v>
      </c>
      <c r="AO2" s="28" t="s">
        <v>80</v>
      </c>
      <c r="AP2" s="28" t="s">
        <v>81</v>
      </c>
      <c r="AQ2" s="28" t="s">
        <v>81</v>
      </c>
      <c r="AR2" s="28" t="s">
        <v>81</v>
      </c>
      <c r="AS2" s="28" t="s">
        <v>81</v>
      </c>
      <c r="AT2" s="28" t="s">
        <v>82</v>
      </c>
      <c r="AU2" s="28" t="s">
        <v>82</v>
      </c>
      <c r="AV2" s="28" t="s">
        <v>82</v>
      </c>
      <c r="AW2" s="28" t="s">
        <v>82</v>
      </c>
      <c r="AX2" s="28" t="s">
        <v>83</v>
      </c>
      <c r="AY2" s="28" t="s">
        <v>83</v>
      </c>
      <c r="AZ2" s="28" t="s">
        <v>83</v>
      </c>
      <c r="BA2" s="28" t="s">
        <v>83</v>
      </c>
      <c r="BB2" s="28" t="s">
        <v>84</v>
      </c>
      <c r="BC2" s="28" t="s">
        <v>84</v>
      </c>
      <c r="BD2" s="28" t="s">
        <v>84</v>
      </c>
      <c r="BE2" s="28" t="s">
        <v>84</v>
      </c>
      <c r="BF2" s="28" t="s">
        <v>85</v>
      </c>
      <c r="BG2" s="28" t="s">
        <v>85</v>
      </c>
      <c r="BH2" s="28" t="s">
        <v>85</v>
      </c>
      <c r="BI2" s="28" t="s">
        <v>85</v>
      </c>
      <c r="BJ2" s="28" t="s">
        <v>86</v>
      </c>
      <c r="BK2" s="28" t="s">
        <v>86</v>
      </c>
      <c r="BL2" s="28" t="s">
        <v>86</v>
      </c>
      <c r="BM2" s="28" t="s">
        <v>86</v>
      </c>
      <c r="BN2" s="28" t="s">
        <v>87</v>
      </c>
      <c r="BO2" s="28" t="s">
        <v>87</v>
      </c>
      <c r="BP2" s="28" t="s">
        <v>87</v>
      </c>
      <c r="BQ2" s="28" t="s">
        <v>87</v>
      </c>
      <c r="BR2" s="28" t="s">
        <v>88</v>
      </c>
      <c r="BS2" s="28" t="s">
        <v>88</v>
      </c>
      <c r="BT2" s="28" t="s">
        <v>88</v>
      </c>
      <c r="BU2" s="28" t="s">
        <v>88</v>
      </c>
      <c r="BV2" s="28" t="s">
        <v>89</v>
      </c>
      <c r="BW2" s="28" t="s">
        <v>89</v>
      </c>
      <c r="BX2" s="28" t="s">
        <v>89</v>
      </c>
      <c r="BY2" s="28" t="s">
        <v>89</v>
      </c>
      <c r="BZ2" s="28" t="s">
        <v>90</v>
      </c>
      <c r="CA2" s="28" t="s">
        <v>90</v>
      </c>
      <c r="CB2" s="28" t="s">
        <v>90</v>
      </c>
      <c r="CC2" s="28" t="s">
        <v>90</v>
      </c>
      <c r="CD2" s="28" t="s">
        <v>91</v>
      </c>
      <c r="CE2" s="28" t="s">
        <v>91</v>
      </c>
      <c r="CF2" s="28" t="s">
        <v>91</v>
      </c>
      <c r="CG2" s="28" t="s">
        <v>91</v>
      </c>
      <c r="CH2" s="28" t="s">
        <v>92</v>
      </c>
      <c r="CI2" s="28" t="s">
        <v>92</v>
      </c>
      <c r="CJ2" s="28" t="s">
        <v>92</v>
      </c>
      <c r="CK2" s="28" t="s">
        <v>92</v>
      </c>
      <c r="CL2" s="28" t="s">
        <v>93</v>
      </c>
      <c r="CM2" s="28" t="s">
        <v>93</v>
      </c>
      <c r="CN2" s="28" t="s">
        <v>93</v>
      </c>
      <c r="CO2" s="28" t="s">
        <v>93</v>
      </c>
      <c r="CP2" s="28" t="s">
        <v>94</v>
      </c>
      <c r="CQ2" s="28" t="s">
        <v>94</v>
      </c>
      <c r="CR2" s="28" t="s">
        <v>94</v>
      </c>
      <c r="CS2" s="28" t="s">
        <v>94</v>
      </c>
      <c r="CT2" s="28" t="s">
        <v>95</v>
      </c>
      <c r="CU2" s="28" t="s">
        <v>95</v>
      </c>
      <c r="CV2" s="28" t="s">
        <v>95</v>
      </c>
      <c r="CW2" s="28" t="s">
        <v>95</v>
      </c>
      <c r="CX2" s="28" t="s">
        <v>96</v>
      </c>
      <c r="CY2" s="28" t="s">
        <v>96</v>
      </c>
      <c r="CZ2" s="28" t="s">
        <v>96</v>
      </c>
      <c r="DA2" s="28" t="s">
        <v>96</v>
      </c>
      <c r="DB2" s="28" t="s">
        <v>97</v>
      </c>
      <c r="DC2" s="28" t="s">
        <v>97</v>
      </c>
      <c r="DD2" s="28" t="s">
        <v>97</v>
      </c>
      <c r="DE2" s="28" t="s">
        <v>97</v>
      </c>
      <c r="DF2" s="28" t="s">
        <v>98</v>
      </c>
      <c r="DG2" s="28" t="s">
        <v>98</v>
      </c>
      <c r="DH2" s="28" t="s">
        <v>98</v>
      </c>
      <c r="DI2" s="28" t="s">
        <v>98</v>
      </c>
      <c r="DJ2" s="28" t="s">
        <v>99</v>
      </c>
      <c r="DK2" s="28" t="s">
        <v>99</v>
      </c>
      <c r="DL2" s="28" t="s">
        <v>99</v>
      </c>
      <c r="DM2" s="28" t="s">
        <v>99</v>
      </c>
      <c r="DN2" s="28" t="s">
        <v>100</v>
      </c>
      <c r="DO2" s="28" t="s">
        <v>100</v>
      </c>
      <c r="DP2" s="28" t="s">
        <v>100</v>
      </c>
      <c r="DQ2" s="28" t="s">
        <v>100</v>
      </c>
      <c r="DR2" s="28" t="s">
        <v>101</v>
      </c>
      <c r="DS2" s="28" t="s">
        <v>101</v>
      </c>
      <c r="DT2" s="28" t="s">
        <v>101</v>
      </c>
      <c r="DU2" s="28" t="s">
        <v>101</v>
      </c>
      <c r="DV2" s="28" t="s">
        <v>102</v>
      </c>
      <c r="DW2" s="28" t="s">
        <v>102</v>
      </c>
      <c r="DX2" s="28" t="s">
        <v>102</v>
      </c>
      <c r="DY2" s="28" t="s">
        <v>102</v>
      </c>
      <c r="DZ2" s="28"/>
      <c r="EA2" s="28"/>
    </row>
    <row r="3" spans="1:131" ht="55.5" x14ac:dyDescent="0.25">
      <c r="A3" s="26" t="s">
        <v>103</v>
      </c>
      <c r="B3" s="27" t="s">
        <v>104</v>
      </c>
      <c r="C3" s="27" t="s">
        <v>104</v>
      </c>
      <c r="D3" s="27" t="s">
        <v>104</v>
      </c>
      <c r="E3" s="27" t="s">
        <v>104</v>
      </c>
      <c r="F3" s="28" t="s">
        <v>105</v>
      </c>
      <c r="G3" s="28" t="s">
        <v>105</v>
      </c>
      <c r="H3" s="28" t="s">
        <v>105</v>
      </c>
      <c r="I3" s="28" t="s">
        <v>105</v>
      </c>
      <c r="J3" s="28" t="s">
        <v>23</v>
      </c>
      <c r="K3" s="28" t="s">
        <v>23</v>
      </c>
      <c r="L3" s="28" t="s">
        <v>23</v>
      </c>
      <c r="M3" s="28" t="s">
        <v>23</v>
      </c>
      <c r="N3" s="28" t="s">
        <v>24</v>
      </c>
      <c r="O3" s="28" t="s">
        <v>24</v>
      </c>
      <c r="P3" s="28" t="s">
        <v>24</v>
      </c>
      <c r="Q3" s="28" t="s">
        <v>24</v>
      </c>
      <c r="R3" s="28" t="s">
        <v>106</v>
      </c>
      <c r="S3" s="28" t="s">
        <v>106</v>
      </c>
      <c r="T3" s="28" t="s">
        <v>106</v>
      </c>
      <c r="U3" s="28" t="s">
        <v>106</v>
      </c>
      <c r="V3" s="28" t="s">
        <v>107</v>
      </c>
      <c r="W3" s="28" t="s">
        <v>107</v>
      </c>
      <c r="X3" s="28" t="s">
        <v>107</v>
      </c>
      <c r="Y3" s="28" t="s">
        <v>107</v>
      </c>
      <c r="Z3" s="28" t="s">
        <v>108</v>
      </c>
      <c r="AA3" s="28" t="s">
        <v>108</v>
      </c>
      <c r="AB3" s="28" t="s">
        <v>108</v>
      </c>
      <c r="AC3" s="28" t="s">
        <v>108</v>
      </c>
      <c r="AD3" s="28" t="s">
        <v>109</v>
      </c>
      <c r="AE3" s="28" t="s">
        <v>109</v>
      </c>
      <c r="AF3" s="28" t="s">
        <v>109</v>
      </c>
      <c r="AG3" s="28" t="s">
        <v>109</v>
      </c>
      <c r="AH3" s="28" t="s">
        <v>110</v>
      </c>
      <c r="AI3" s="28" t="s">
        <v>110</v>
      </c>
      <c r="AJ3" s="28" t="s">
        <v>110</v>
      </c>
      <c r="AK3" s="28" t="s">
        <v>110</v>
      </c>
      <c r="AL3" s="28" t="s">
        <v>111</v>
      </c>
      <c r="AM3" s="28" t="s">
        <v>111</v>
      </c>
      <c r="AN3" s="28" t="s">
        <v>111</v>
      </c>
      <c r="AO3" s="28" t="s">
        <v>111</v>
      </c>
      <c r="AP3" s="28" t="s">
        <v>112</v>
      </c>
      <c r="AQ3" s="28" t="s">
        <v>112</v>
      </c>
      <c r="AR3" s="28" t="s">
        <v>112</v>
      </c>
      <c r="AS3" s="28" t="s">
        <v>112</v>
      </c>
      <c r="AT3" s="28" t="s">
        <v>113</v>
      </c>
      <c r="AU3" s="28" t="s">
        <v>113</v>
      </c>
      <c r="AV3" s="28" t="s">
        <v>113</v>
      </c>
      <c r="AW3" s="28" t="s">
        <v>113</v>
      </c>
      <c r="AX3" s="28" t="s">
        <v>114</v>
      </c>
      <c r="AY3" s="28" t="s">
        <v>114</v>
      </c>
      <c r="AZ3" s="28" t="s">
        <v>114</v>
      </c>
      <c r="BA3" s="28" t="s">
        <v>114</v>
      </c>
      <c r="BB3" s="28" t="s">
        <v>115</v>
      </c>
      <c r="BC3" s="28" t="s">
        <v>115</v>
      </c>
      <c r="BD3" s="28" t="s">
        <v>115</v>
      </c>
      <c r="BE3" s="28" t="s">
        <v>115</v>
      </c>
      <c r="BF3" s="28" t="s">
        <v>116</v>
      </c>
      <c r="BG3" s="28" t="s">
        <v>116</v>
      </c>
      <c r="BH3" s="28" t="s">
        <v>116</v>
      </c>
      <c r="BI3" s="28" t="s">
        <v>116</v>
      </c>
      <c r="BJ3" s="28" t="s">
        <v>117</v>
      </c>
      <c r="BK3" s="28" t="s">
        <v>117</v>
      </c>
      <c r="BL3" s="28" t="s">
        <v>117</v>
      </c>
      <c r="BM3" s="28" t="s">
        <v>117</v>
      </c>
      <c r="BN3" s="28" t="s">
        <v>118</v>
      </c>
      <c r="BO3" s="28" t="s">
        <v>118</v>
      </c>
      <c r="BP3" s="28" t="s">
        <v>118</v>
      </c>
      <c r="BQ3" s="28" t="s">
        <v>118</v>
      </c>
      <c r="BR3" s="28" t="s">
        <v>119</v>
      </c>
      <c r="BS3" s="28" t="s">
        <v>119</v>
      </c>
      <c r="BT3" s="28" t="s">
        <v>119</v>
      </c>
      <c r="BU3" s="28" t="s">
        <v>119</v>
      </c>
      <c r="BV3" s="28" t="s">
        <v>120</v>
      </c>
      <c r="BW3" s="28" t="s">
        <v>120</v>
      </c>
      <c r="BX3" s="28" t="s">
        <v>120</v>
      </c>
      <c r="BY3" s="28" t="s">
        <v>120</v>
      </c>
      <c r="BZ3" s="28" t="s">
        <v>121</v>
      </c>
      <c r="CA3" s="28" t="s">
        <v>121</v>
      </c>
      <c r="CB3" s="28" t="s">
        <v>121</v>
      </c>
      <c r="CC3" s="28" t="s">
        <v>121</v>
      </c>
      <c r="CD3" s="28" t="s">
        <v>122</v>
      </c>
      <c r="CE3" s="28" t="s">
        <v>122</v>
      </c>
      <c r="CF3" s="28" t="s">
        <v>122</v>
      </c>
      <c r="CG3" s="28" t="s">
        <v>122</v>
      </c>
      <c r="CH3" s="28" t="s">
        <v>123</v>
      </c>
      <c r="CI3" s="28" t="s">
        <v>123</v>
      </c>
      <c r="CJ3" s="28" t="s">
        <v>123</v>
      </c>
      <c r="CK3" s="28" t="s">
        <v>123</v>
      </c>
      <c r="CL3" s="28" t="s">
        <v>124</v>
      </c>
      <c r="CM3" s="28" t="s">
        <v>124</v>
      </c>
      <c r="CN3" s="28" t="s">
        <v>124</v>
      </c>
      <c r="CO3" s="28" t="s">
        <v>124</v>
      </c>
      <c r="CP3" s="28" t="s">
        <v>125</v>
      </c>
      <c r="CQ3" s="28" t="s">
        <v>125</v>
      </c>
      <c r="CR3" s="28" t="s">
        <v>125</v>
      </c>
      <c r="CS3" s="28" t="s">
        <v>125</v>
      </c>
      <c r="CT3" s="28" t="s">
        <v>126</v>
      </c>
      <c r="CU3" s="28" t="s">
        <v>126</v>
      </c>
      <c r="CV3" s="28" t="s">
        <v>126</v>
      </c>
      <c r="CW3" s="28" t="s">
        <v>126</v>
      </c>
      <c r="CX3" s="28" t="s">
        <v>127</v>
      </c>
      <c r="CY3" s="28" t="s">
        <v>127</v>
      </c>
      <c r="CZ3" s="28" t="s">
        <v>127</v>
      </c>
      <c r="DA3" s="28" t="s">
        <v>127</v>
      </c>
      <c r="DB3" s="28" t="s">
        <v>128</v>
      </c>
      <c r="DC3" s="28" t="s">
        <v>128</v>
      </c>
      <c r="DD3" s="28" t="s">
        <v>128</v>
      </c>
      <c r="DE3" s="28" t="s">
        <v>128</v>
      </c>
      <c r="DF3" s="28" t="s">
        <v>129</v>
      </c>
      <c r="DG3" s="28" t="s">
        <v>129</v>
      </c>
      <c r="DH3" s="28" t="s">
        <v>129</v>
      </c>
      <c r="DI3" s="28" t="s">
        <v>129</v>
      </c>
      <c r="DJ3" s="28" t="s">
        <v>130</v>
      </c>
      <c r="DK3" s="28" t="s">
        <v>130</v>
      </c>
      <c r="DL3" s="28" t="s">
        <v>130</v>
      </c>
      <c r="DM3" s="28" t="s">
        <v>130</v>
      </c>
      <c r="DN3" s="28" t="s">
        <v>131</v>
      </c>
      <c r="DO3" s="28" t="s">
        <v>131</v>
      </c>
      <c r="DP3" s="28" t="s">
        <v>131</v>
      </c>
      <c r="DQ3" s="28" t="s">
        <v>131</v>
      </c>
      <c r="DR3" s="28" t="s">
        <v>132</v>
      </c>
      <c r="DS3" s="28" t="s">
        <v>132</v>
      </c>
      <c r="DT3" s="28" t="s">
        <v>132</v>
      </c>
      <c r="DU3" s="28" t="s">
        <v>132</v>
      </c>
      <c r="DV3" s="28" t="s">
        <v>133</v>
      </c>
      <c r="DW3" s="28" t="s">
        <v>133</v>
      </c>
      <c r="DX3" s="28" t="s">
        <v>133</v>
      </c>
      <c r="DY3" s="28" t="s">
        <v>133</v>
      </c>
      <c r="DZ3" s="28"/>
      <c r="EA3" s="28"/>
    </row>
    <row r="4" spans="1:131" ht="56.25" x14ac:dyDescent="0.25">
      <c r="A4" s="26" t="s">
        <v>134</v>
      </c>
      <c r="B4" s="27" t="s">
        <v>135</v>
      </c>
      <c r="C4" s="27" t="s">
        <v>135</v>
      </c>
      <c r="D4" s="27" t="s">
        <v>135</v>
      </c>
      <c r="E4" s="27" t="s">
        <v>135</v>
      </c>
      <c r="F4" s="28" t="s">
        <v>136</v>
      </c>
      <c r="G4" s="28" t="s">
        <v>136</v>
      </c>
      <c r="H4" s="28" t="s">
        <v>136</v>
      </c>
      <c r="I4" s="28" t="s">
        <v>136</v>
      </c>
      <c r="J4" s="28" t="s">
        <v>137</v>
      </c>
      <c r="K4" s="28" t="s">
        <v>137</v>
      </c>
      <c r="L4" s="28" t="s">
        <v>137</v>
      </c>
      <c r="M4" s="28" t="s">
        <v>137</v>
      </c>
      <c r="N4" s="28" t="s">
        <v>138</v>
      </c>
      <c r="O4" s="28" t="s">
        <v>138</v>
      </c>
      <c r="P4" s="28" t="s">
        <v>138</v>
      </c>
      <c r="Q4" s="28" t="s">
        <v>138</v>
      </c>
      <c r="R4" s="28" t="s">
        <v>34</v>
      </c>
      <c r="S4" s="28" t="s">
        <v>34</v>
      </c>
      <c r="T4" s="28" t="s">
        <v>34</v>
      </c>
      <c r="U4" s="28" t="s">
        <v>34</v>
      </c>
      <c r="V4" s="28" t="s">
        <v>139</v>
      </c>
      <c r="W4" s="28" t="s">
        <v>139</v>
      </c>
      <c r="X4" s="28" t="s">
        <v>139</v>
      </c>
      <c r="Y4" s="28" t="s">
        <v>139</v>
      </c>
      <c r="Z4" s="28" t="s">
        <v>140</v>
      </c>
      <c r="AA4" s="28" t="s">
        <v>140</v>
      </c>
      <c r="AB4" s="28" t="s">
        <v>140</v>
      </c>
      <c r="AC4" s="28" t="s">
        <v>140</v>
      </c>
      <c r="AD4" s="28" t="s">
        <v>141</v>
      </c>
      <c r="AE4" s="28" t="s">
        <v>141</v>
      </c>
      <c r="AF4" s="28" t="s">
        <v>141</v>
      </c>
      <c r="AG4" s="28" t="s">
        <v>141</v>
      </c>
      <c r="AH4" s="28" t="s">
        <v>142</v>
      </c>
      <c r="AI4" s="28" t="s">
        <v>142</v>
      </c>
      <c r="AJ4" s="28" t="s">
        <v>142</v>
      </c>
      <c r="AK4" s="28" t="s">
        <v>142</v>
      </c>
      <c r="AL4" s="28" t="s">
        <v>143</v>
      </c>
      <c r="AM4" s="28" t="s">
        <v>143</v>
      </c>
      <c r="AN4" s="28" t="s">
        <v>143</v>
      </c>
      <c r="AO4" s="28" t="s">
        <v>143</v>
      </c>
      <c r="AP4" s="28" t="s">
        <v>144</v>
      </c>
      <c r="AQ4" s="28" t="s">
        <v>144</v>
      </c>
      <c r="AR4" s="28" t="s">
        <v>144</v>
      </c>
      <c r="AS4" s="28" t="s">
        <v>144</v>
      </c>
      <c r="AT4" s="28" t="s">
        <v>145</v>
      </c>
      <c r="AU4" s="28" t="s">
        <v>145</v>
      </c>
      <c r="AV4" s="28" t="s">
        <v>145</v>
      </c>
      <c r="AW4" s="28" t="s">
        <v>145</v>
      </c>
      <c r="AX4" s="28" t="s">
        <v>146</v>
      </c>
      <c r="AY4" s="28" t="s">
        <v>146</v>
      </c>
      <c r="AZ4" s="28" t="s">
        <v>146</v>
      </c>
      <c r="BA4" s="28" t="s">
        <v>146</v>
      </c>
      <c r="BB4" s="28" t="s">
        <v>147</v>
      </c>
      <c r="BC4" s="28" t="s">
        <v>147</v>
      </c>
      <c r="BD4" s="28" t="s">
        <v>147</v>
      </c>
      <c r="BE4" s="28" t="s">
        <v>147</v>
      </c>
      <c r="BF4" s="28" t="s">
        <v>148</v>
      </c>
      <c r="BG4" s="28" t="s">
        <v>148</v>
      </c>
      <c r="BH4" s="28" t="s">
        <v>148</v>
      </c>
      <c r="BI4" s="28" t="s">
        <v>148</v>
      </c>
      <c r="BJ4" s="28" t="s">
        <v>149</v>
      </c>
      <c r="BK4" s="28" t="s">
        <v>149</v>
      </c>
      <c r="BL4" s="28" t="s">
        <v>149</v>
      </c>
      <c r="BM4" s="28" t="s">
        <v>149</v>
      </c>
      <c r="BN4" s="28" t="s">
        <v>150</v>
      </c>
      <c r="BO4" s="28" t="s">
        <v>150</v>
      </c>
      <c r="BP4" s="28" t="s">
        <v>150</v>
      </c>
      <c r="BQ4" s="28" t="s">
        <v>150</v>
      </c>
      <c r="BR4" s="28" t="s">
        <v>151</v>
      </c>
      <c r="BS4" s="28" t="s">
        <v>151</v>
      </c>
      <c r="BT4" s="28" t="s">
        <v>151</v>
      </c>
      <c r="BU4" s="28" t="s">
        <v>151</v>
      </c>
      <c r="BV4" s="28" t="s">
        <v>152</v>
      </c>
      <c r="BW4" s="28" t="s">
        <v>152</v>
      </c>
      <c r="BX4" s="28" t="s">
        <v>152</v>
      </c>
      <c r="BY4" s="28" t="s">
        <v>152</v>
      </c>
      <c r="BZ4" s="28" t="s">
        <v>153</v>
      </c>
      <c r="CA4" s="28" t="s">
        <v>153</v>
      </c>
      <c r="CB4" s="28" t="s">
        <v>153</v>
      </c>
      <c r="CC4" s="28" t="s">
        <v>153</v>
      </c>
      <c r="CD4" s="28" t="s">
        <v>154</v>
      </c>
      <c r="CE4" s="28" t="s">
        <v>154</v>
      </c>
      <c r="CF4" s="28" t="s">
        <v>154</v>
      </c>
      <c r="CG4" s="28" t="s">
        <v>154</v>
      </c>
      <c r="CH4" s="28" t="s">
        <v>155</v>
      </c>
      <c r="CI4" s="28" t="s">
        <v>155</v>
      </c>
      <c r="CJ4" s="28" t="s">
        <v>155</v>
      </c>
      <c r="CK4" s="28" t="s">
        <v>155</v>
      </c>
      <c r="CL4" s="28" t="s">
        <v>156</v>
      </c>
      <c r="CM4" s="28" t="s">
        <v>156</v>
      </c>
      <c r="CN4" s="28" t="s">
        <v>156</v>
      </c>
      <c r="CO4" s="28" t="s">
        <v>156</v>
      </c>
      <c r="CP4" s="28" t="s">
        <v>157</v>
      </c>
      <c r="CQ4" s="28" t="s">
        <v>157</v>
      </c>
      <c r="CR4" s="28" t="s">
        <v>157</v>
      </c>
      <c r="CS4" s="28" t="s">
        <v>157</v>
      </c>
      <c r="CT4" s="28" t="s">
        <v>158</v>
      </c>
      <c r="CU4" s="28" t="s">
        <v>158</v>
      </c>
      <c r="CV4" s="28" t="s">
        <v>158</v>
      </c>
      <c r="CW4" s="28" t="s">
        <v>158</v>
      </c>
      <c r="CX4" s="28" t="s">
        <v>159</v>
      </c>
      <c r="CY4" s="28" t="s">
        <v>159</v>
      </c>
      <c r="CZ4" s="28" t="s">
        <v>159</v>
      </c>
      <c r="DA4" s="28" t="s">
        <v>159</v>
      </c>
      <c r="DB4" s="28" t="s">
        <v>160</v>
      </c>
      <c r="DC4" s="28" t="s">
        <v>160</v>
      </c>
      <c r="DD4" s="28" t="s">
        <v>160</v>
      </c>
      <c r="DE4" s="28" t="s">
        <v>160</v>
      </c>
      <c r="DF4" s="28" t="s">
        <v>161</v>
      </c>
      <c r="DG4" s="28" t="s">
        <v>161</v>
      </c>
      <c r="DH4" s="28" t="s">
        <v>161</v>
      </c>
      <c r="DI4" s="28" t="s">
        <v>161</v>
      </c>
      <c r="DJ4" s="28" t="s">
        <v>162</v>
      </c>
      <c r="DK4" s="28" t="s">
        <v>162</v>
      </c>
      <c r="DL4" s="28" t="s">
        <v>162</v>
      </c>
      <c r="DM4" s="28" t="s">
        <v>162</v>
      </c>
      <c r="DN4" s="28" t="s">
        <v>163</v>
      </c>
      <c r="DO4" s="28" t="s">
        <v>163</v>
      </c>
      <c r="DP4" s="28" t="s">
        <v>163</v>
      </c>
      <c r="DQ4" s="28" t="s">
        <v>163</v>
      </c>
      <c r="DR4" s="28" t="s">
        <v>164</v>
      </c>
      <c r="DS4" s="28" t="s">
        <v>164</v>
      </c>
      <c r="DT4" s="28" t="s">
        <v>164</v>
      </c>
      <c r="DU4" s="28" t="s">
        <v>164</v>
      </c>
      <c r="DV4" s="28" t="s">
        <v>165</v>
      </c>
      <c r="DW4" s="28" t="s">
        <v>165</v>
      </c>
      <c r="DX4" s="28" t="s">
        <v>165</v>
      </c>
      <c r="DY4" s="28" t="s">
        <v>165</v>
      </c>
      <c r="DZ4" s="28"/>
      <c r="EA4" s="28"/>
    </row>
    <row r="5" spans="1:131" ht="56.25" x14ac:dyDescent="0.25">
      <c r="A5" s="26" t="s">
        <v>166</v>
      </c>
      <c r="B5" s="27" t="s">
        <v>167</v>
      </c>
      <c r="C5" s="27" t="s">
        <v>167</v>
      </c>
      <c r="D5" s="27" t="s">
        <v>167</v>
      </c>
      <c r="E5" s="27" t="s">
        <v>167</v>
      </c>
      <c r="F5" s="28" t="s">
        <v>168</v>
      </c>
      <c r="G5" s="28" t="s">
        <v>168</v>
      </c>
      <c r="H5" s="28" t="s">
        <v>168</v>
      </c>
      <c r="I5" s="28" t="s">
        <v>168</v>
      </c>
      <c r="J5" s="28" t="s">
        <v>169</v>
      </c>
      <c r="K5" s="28" t="s">
        <v>169</v>
      </c>
      <c r="L5" s="28" t="s">
        <v>169</v>
      </c>
      <c r="M5" s="28" t="s">
        <v>169</v>
      </c>
      <c r="N5" s="28" t="s">
        <v>170</v>
      </c>
      <c r="O5" s="28" t="s">
        <v>170</v>
      </c>
      <c r="P5" s="28" t="s">
        <v>170</v>
      </c>
      <c r="Q5" s="28" t="s">
        <v>170</v>
      </c>
      <c r="R5" s="28" t="s">
        <v>171</v>
      </c>
      <c r="S5" s="28" t="s">
        <v>171</v>
      </c>
      <c r="T5" s="28" t="s">
        <v>171</v>
      </c>
      <c r="U5" s="28" t="s">
        <v>171</v>
      </c>
      <c r="V5" s="28" t="s">
        <v>172</v>
      </c>
      <c r="W5" s="28" t="s">
        <v>172</v>
      </c>
      <c r="X5" s="28" t="s">
        <v>172</v>
      </c>
      <c r="Y5" s="28" t="s">
        <v>172</v>
      </c>
      <c r="Z5" s="28" t="s">
        <v>173</v>
      </c>
      <c r="AA5" s="28" t="s">
        <v>173</v>
      </c>
      <c r="AB5" s="28" t="s">
        <v>173</v>
      </c>
      <c r="AC5" s="28" t="s">
        <v>173</v>
      </c>
      <c r="AD5" s="28" t="s">
        <v>174</v>
      </c>
      <c r="AE5" s="28" t="s">
        <v>174</v>
      </c>
      <c r="AF5" s="28" t="s">
        <v>174</v>
      </c>
      <c r="AG5" s="28" t="s">
        <v>174</v>
      </c>
      <c r="AH5" s="28" t="s">
        <v>175</v>
      </c>
      <c r="AI5" s="28" t="s">
        <v>175</v>
      </c>
      <c r="AJ5" s="28" t="s">
        <v>175</v>
      </c>
      <c r="AK5" s="28" t="s">
        <v>175</v>
      </c>
      <c r="AL5" s="28" t="s">
        <v>176</v>
      </c>
      <c r="AM5" s="28" t="s">
        <v>176</v>
      </c>
      <c r="AN5" s="28" t="s">
        <v>176</v>
      </c>
      <c r="AO5" s="28" t="s">
        <v>176</v>
      </c>
      <c r="AP5" s="28" t="s">
        <v>177</v>
      </c>
      <c r="AQ5" s="28" t="s">
        <v>177</v>
      </c>
      <c r="AR5" s="28" t="s">
        <v>177</v>
      </c>
      <c r="AS5" s="28" t="s">
        <v>177</v>
      </c>
      <c r="AT5" s="28" t="s">
        <v>178</v>
      </c>
      <c r="AU5" s="28" t="s">
        <v>178</v>
      </c>
      <c r="AV5" s="28" t="s">
        <v>178</v>
      </c>
      <c r="AW5" s="28" t="s">
        <v>178</v>
      </c>
      <c r="AX5" s="28" t="s">
        <v>179</v>
      </c>
      <c r="AY5" s="28" t="s">
        <v>179</v>
      </c>
      <c r="AZ5" s="28" t="s">
        <v>179</v>
      </c>
      <c r="BA5" s="28" t="s">
        <v>179</v>
      </c>
      <c r="BB5" s="28" t="s">
        <v>180</v>
      </c>
      <c r="BC5" s="28" t="s">
        <v>180</v>
      </c>
      <c r="BD5" s="28" t="s">
        <v>180</v>
      </c>
      <c r="BE5" s="28" t="s">
        <v>180</v>
      </c>
      <c r="BF5" s="28" t="s">
        <v>181</v>
      </c>
      <c r="BG5" s="28" t="s">
        <v>181</v>
      </c>
      <c r="BH5" s="28" t="s">
        <v>181</v>
      </c>
      <c r="BI5" s="28" t="s">
        <v>181</v>
      </c>
      <c r="BJ5" s="28" t="s">
        <v>182</v>
      </c>
      <c r="BK5" s="28" t="s">
        <v>182</v>
      </c>
      <c r="BL5" s="28" t="s">
        <v>182</v>
      </c>
      <c r="BM5" s="28" t="s">
        <v>182</v>
      </c>
      <c r="BN5" s="28" t="s">
        <v>183</v>
      </c>
      <c r="BO5" s="28" t="s">
        <v>183</v>
      </c>
      <c r="BP5" s="28" t="s">
        <v>183</v>
      </c>
      <c r="BQ5" s="28" t="s">
        <v>183</v>
      </c>
      <c r="BR5" s="28" t="s">
        <v>184</v>
      </c>
      <c r="BS5" s="28" t="s">
        <v>184</v>
      </c>
      <c r="BT5" s="28" t="s">
        <v>184</v>
      </c>
      <c r="BU5" s="28" t="s">
        <v>184</v>
      </c>
      <c r="BV5" s="28" t="s">
        <v>185</v>
      </c>
      <c r="BW5" s="28" t="s">
        <v>185</v>
      </c>
      <c r="BX5" s="28" t="s">
        <v>185</v>
      </c>
      <c r="BY5" s="28" t="s">
        <v>185</v>
      </c>
      <c r="BZ5" s="28" t="s">
        <v>186</v>
      </c>
      <c r="CA5" s="28" t="s">
        <v>186</v>
      </c>
      <c r="CB5" s="28" t="s">
        <v>186</v>
      </c>
      <c r="CC5" s="28" t="s">
        <v>186</v>
      </c>
      <c r="CD5" s="28" t="s">
        <v>187</v>
      </c>
      <c r="CE5" s="28" t="s">
        <v>187</v>
      </c>
      <c r="CF5" s="28" t="s">
        <v>187</v>
      </c>
      <c r="CG5" s="28" t="s">
        <v>187</v>
      </c>
      <c r="CH5" s="28" t="s">
        <v>188</v>
      </c>
      <c r="CI5" s="28" t="s">
        <v>188</v>
      </c>
      <c r="CJ5" s="28" t="s">
        <v>188</v>
      </c>
      <c r="CK5" s="28" t="s">
        <v>188</v>
      </c>
      <c r="CL5" s="28" t="s">
        <v>189</v>
      </c>
      <c r="CM5" s="28" t="s">
        <v>189</v>
      </c>
      <c r="CN5" s="28" t="s">
        <v>189</v>
      </c>
      <c r="CO5" s="28" t="s">
        <v>189</v>
      </c>
      <c r="CP5" s="28" t="s">
        <v>190</v>
      </c>
      <c r="CQ5" s="28" t="s">
        <v>190</v>
      </c>
      <c r="CR5" s="28" t="s">
        <v>190</v>
      </c>
      <c r="CS5" s="28" t="s">
        <v>190</v>
      </c>
      <c r="CT5" s="28" t="s">
        <v>191</v>
      </c>
      <c r="CU5" s="28" t="s">
        <v>191</v>
      </c>
      <c r="CV5" s="28" t="s">
        <v>191</v>
      </c>
      <c r="CW5" s="28" t="s">
        <v>191</v>
      </c>
      <c r="CX5" s="28" t="s">
        <v>192</v>
      </c>
      <c r="CY5" s="28" t="s">
        <v>192</v>
      </c>
      <c r="CZ5" s="28" t="s">
        <v>192</v>
      </c>
      <c r="DA5" s="28" t="s">
        <v>192</v>
      </c>
      <c r="DB5" s="28" t="s">
        <v>193</v>
      </c>
      <c r="DC5" s="28" t="s">
        <v>193</v>
      </c>
      <c r="DD5" s="28" t="s">
        <v>193</v>
      </c>
      <c r="DE5" s="28" t="s">
        <v>193</v>
      </c>
      <c r="DF5" s="28" t="s">
        <v>194</v>
      </c>
      <c r="DG5" s="28" t="s">
        <v>194</v>
      </c>
      <c r="DH5" s="28" t="s">
        <v>194</v>
      </c>
      <c r="DI5" s="28" t="s">
        <v>194</v>
      </c>
      <c r="DJ5" s="28" t="s">
        <v>195</v>
      </c>
      <c r="DK5" s="28" t="s">
        <v>195</v>
      </c>
      <c r="DL5" s="28" t="s">
        <v>195</v>
      </c>
      <c r="DM5" s="28" t="s">
        <v>195</v>
      </c>
      <c r="DN5" s="28" t="s">
        <v>196</v>
      </c>
      <c r="DO5" s="28" t="s">
        <v>196</v>
      </c>
      <c r="DP5" s="28" t="s">
        <v>196</v>
      </c>
      <c r="DQ5" s="28" t="s">
        <v>196</v>
      </c>
      <c r="DR5" s="28" t="s">
        <v>197</v>
      </c>
      <c r="DS5" s="28" t="s">
        <v>197</v>
      </c>
      <c r="DT5" s="28" t="s">
        <v>197</v>
      </c>
      <c r="DU5" s="28" t="s">
        <v>197</v>
      </c>
      <c r="DV5" s="28" t="s">
        <v>198</v>
      </c>
      <c r="DW5" s="28" t="s">
        <v>198</v>
      </c>
      <c r="DX5" s="28" t="s">
        <v>198</v>
      </c>
      <c r="DY5" s="28" t="s">
        <v>198</v>
      </c>
      <c r="DZ5" s="28"/>
      <c r="EA5" s="28"/>
    </row>
    <row r="6" spans="1:131" ht="56.25" x14ac:dyDescent="0.25">
      <c r="A6" s="26" t="s">
        <v>199</v>
      </c>
      <c r="B6" s="27" t="s">
        <v>200</v>
      </c>
      <c r="C6" s="27" t="s">
        <v>200</v>
      </c>
      <c r="D6" s="27" t="s">
        <v>200</v>
      </c>
      <c r="E6" s="27" t="s">
        <v>200</v>
      </c>
      <c r="F6" s="28" t="s">
        <v>201</v>
      </c>
      <c r="G6" s="28" t="s">
        <v>201</v>
      </c>
      <c r="H6" s="28" t="s">
        <v>201</v>
      </c>
      <c r="I6" s="28" t="s">
        <v>201</v>
      </c>
      <c r="J6" s="28" t="s">
        <v>202</v>
      </c>
      <c r="K6" s="28" t="s">
        <v>202</v>
      </c>
      <c r="L6" s="28" t="s">
        <v>202</v>
      </c>
      <c r="M6" s="28" t="s">
        <v>202</v>
      </c>
      <c r="N6" s="28" t="s">
        <v>203</v>
      </c>
      <c r="O6" s="28" t="s">
        <v>203</v>
      </c>
      <c r="P6" s="28" t="s">
        <v>203</v>
      </c>
      <c r="Q6" s="28" t="s">
        <v>203</v>
      </c>
      <c r="R6" s="28" t="s">
        <v>204</v>
      </c>
      <c r="S6" s="28" t="s">
        <v>204</v>
      </c>
      <c r="T6" s="28" t="s">
        <v>204</v>
      </c>
      <c r="U6" s="28" t="s">
        <v>204</v>
      </c>
      <c r="V6" s="28" t="s">
        <v>205</v>
      </c>
      <c r="W6" s="28" t="s">
        <v>205</v>
      </c>
      <c r="X6" s="28" t="s">
        <v>205</v>
      </c>
      <c r="Y6" s="28" t="s">
        <v>205</v>
      </c>
      <c r="Z6" s="28" t="s">
        <v>206</v>
      </c>
      <c r="AA6" s="28" t="s">
        <v>206</v>
      </c>
      <c r="AB6" s="28" t="s">
        <v>206</v>
      </c>
      <c r="AC6" s="28" t="s">
        <v>206</v>
      </c>
      <c r="AD6" s="28" t="s">
        <v>207</v>
      </c>
      <c r="AE6" s="28" t="s">
        <v>207</v>
      </c>
      <c r="AF6" s="28" t="s">
        <v>207</v>
      </c>
      <c r="AG6" s="28" t="s">
        <v>207</v>
      </c>
      <c r="AH6" s="28" t="s">
        <v>208</v>
      </c>
      <c r="AI6" s="28" t="s">
        <v>208</v>
      </c>
      <c r="AJ6" s="28" t="s">
        <v>208</v>
      </c>
      <c r="AK6" s="28" t="s">
        <v>208</v>
      </c>
      <c r="AL6" s="28" t="s">
        <v>209</v>
      </c>
      <c r="AM6" s="28" t="s">
        <v>209</v>
      </c>
      <c r="AN6" s="28" t="s">
        <v>209</v>
      </c>
      <c r="AO6" s="28" t="s">
        <v>209</v>
      </c>
      <c r="AP6" s="28" t="s">
        <v>210</v>
      </c>
      <c r="AQ6" s="28" t="s">
        <v>210</v>
      </c>
      <c r="AR6" s="28" t="s">
        <v>210</v>
      </c>
      <c r="AS6" s="28" t="s">
        <v>210</v>
      </c>
      <c r="AT6" s="28" t="s">
        <v>211</v>
      </c>
      <c r="AU6" s="28" t="s">
        <v>211</v>
      </c>
      <c r="AV6" s="28" t="s">
        <v>211</v>
      </c>
      <c r="AW6" s="28" t="s">
        <v>211</v>
      </c>
      <c r="AX6" s="28" t="s">
        <v>212</v>
      </c>
      <c r="AY6" s="28" t="s">
        <v>212</v>
      </c>
      <c r="AZ6" s="28" t="s">
        <v>212</v>
      </c>
      <c r="BA6" s="28" t="s">
        <v>212</v>
      </c>
      <c r="BB6" s="28" t="s">
        <v>213</v>
      </c>
      <c r="BC6" s="28" t="s">
        <v>213</v>
      </c>
      <c r="BD6" s="28" t="s">
        <v>213</v>
      </c>
      <c r="BE6" s="28" t="s">
        <v>213</v>
      </c>
      <c r="BF6" s="28" t="s">
        <v>214</v>
      </c>
      <c r="BG6" s="28" t="s">
        <v>214</v>
      </c>
      <c r="BH6" s="28" t="s">
        <v>214</v>
      </c>
      <c r="BI6" s="28" t="s">
        <v>214</v>
      </c>
      <c r="BJ6" s="28" t="s">
        <v>215</v>
      </c>
      <c r="BK6" s="28" t="s">
        <v>215</v>
      </c>
      <c r="BL6" s="28" t="s">
        <v>215</v>
      </c>
      <c r="BM6" s="28" t="s">
        <v>215</v>
      </c>
      <c r="BN6" s="28" t="s">
        <v>216</v>
      </c>
      <c r="BO6" s="28" t="s">
        <v>216</v>
      </c>
      <c r="BP6" s="28" t="s">
        <v>216</v>
      </c>
      <c r="BQ6" s="28" t="s">
        <v>216</v>
      </c>
      <c r="BR6" s="28" t="s">
        <v>217</v>
      </c>
      <c r="BS6" s="28" t="s">
        <v>217</v>
      </c>
      <c r="BT6" s="28" t="s">
        <v>217</v>
      </c>
      <c r="BU6" s="28" t="s">
        <v>217</v>
      </c>
      <c r="BV6" s="28" t="s">
        <v>218</v>
      </c>
      <c r="BW6" s="28" t="s">
        <v>218</v>
      </c>
      <c r="BX6" s="28" t="s">
        <v>218</v>
      </c>
      <c r="BY6" s="28" t="s">
        <v>218</v>
      </c>
      <c r="BZ6" s="28" t="s">
        <v>219</v>
      </c>
      <c r="CA6" s="28" t="s">
        <v>219</v>
      </c>
      <c r="CB6" s="28" t="s">
        <v>219</v>
      </c>
      <c r="CC6" s="28" t="s">
        <v>219</v>
      </c>
      <c r="CD6" s="28" t="s">
        <v>220</v>
      </c>
      <c r="CE6" s="28" t="s">
        <v>220</v>
      </c>
      <c r="CF6" s="28" t="s">
        <v>220</v>
      </c>
      <c r="CG6" s="28" t="s">
        <v>220</v>
      </c>
      <c r="CH6" s="28" t="s">
        <v>221</v>
      </c>
      <c r="CI6" s="28" t="s">
        <v>221</v>
      </c>
      <c r="CJ6" s="28" t="s">
        <v>221</v>
      </c>
      <c r="CK6" s="28" t="s">
        <v>221</v>
      </c>
      <c r="CL6" s="28" t="s">
        <v>222</v>
      </c>
      <c r="CM6" s="28" t="s">
        <v>222</v>
      </c>
      <c r="CN6" s="28" t="s">
        <v>222</v>
      </c>
      <c r="CO6" s="28" t="s">
        <v>222</v>
      </c>
      <c r="CP6" s="28" t="s">
        <v>223</v>
      </c>
      <c r="CQ6" s="28" t="s">
        <v>223</v>
      </c>
      <c r="CR6" s="28" t="s">
        <v>223</v>
      </c>
      <c r="CS6" s="28" t="s">
        <v>223</v>
      </c>
      <c r="CT6" s="28" t="s">
        <v>224</v>
      </c>
      <c r="CU6" s="28" t="s">
        <v>224</v>
      </c>
      <c r="CV6" s="28" t="s">
        <v>224</v>
      </c>
      <c r="CW6" s="28" t="s">
        <v>224</v>
      </c>
      <c r="CX6" s="28" t="s">
        <v>225</v>
      </c>
      <c r="CY6" s="28" t="s">
        <v>225</v>
      </c>
      <c r="CZ6" s="28" t="s">
        <v>225</v>
      </c>
      <c r="DA6" s="28" t="s">
        <v>225</v>
      </c>
      <c r="DB6" s="28" t="s">
        <v>226</v>
      </c>
      <c r="DC6" s="28" t="s">
        <v>226</v>
      </c>
      <c r="DD6" s="28" t="s">
        <v>226</v>
      </c>
      <c r="DE6" s="28" t="s">
        <v>226</v>
      </c>
      <c r="DF6" s="28" t="s">
        <v>227</v>
      </c>
      <c r="DG6" s="28" t="s">
        <v>227</v>
      </c>
      <c r="DH6" s="28" t="s">
        <v>227</v>
      </c>
      <c r="DI6" s="28" t="s">
        <v>227</v>
      </c>
      <c r="DJ6" s="28" t="s">
        <v>228</v>
      </c>
      <c r="DK6" s="28" t="s">
        <v>228</v>
      </c>
      <c r="DL6" s="28" t="s">
        <v>228</v>
      </c>
      <c r="DM6" s="28" t="s">
        <v>228</v>
      </c>
      <c r="DN6" s="28" t="s">
        <v>229</v>
      </c>
      <c r="DO6" s="28" t="s">
        <v>229</v>
      </c>
      <c r="DP6" s="28" t="s">
        <v>229</v>
      </c>
      <c r="DQ6" s="28" t="s">
        <v>229</v>
      </c>
      <c r="DR6" s="28" t="s">
        <v>230</v>
      </c>
      <c r="DS6" s="28" t="s">
        <v>230</v>
      </c>
      <c r="DT6" s="28" t="s">
        <v>230</v>
      </c>
      <c r="DU6" s="28" t="s">
        <v>230</v>
      </c>
      <c r="DV6" s="28" t="s">
        <v>231</v>
      </c>
      <c r="DW6" s="28" t="s">
        <v>231</v>
      </c>
      <c r="DX6" s="28" t="s">
        <v>231</v>
      </c>
      <c r="DY6" s="28" t="s">
        <v>231</v>
      </c>
      <c r="DZ6" s="28"/>
      <c r="EA6" s="28"/>
    </row>
    <row r="7" spans="1:131" ht="56.25" x14ac:dyDescent="0.25">
      <c r="A7" s="26" t="s">
        <v>232</v>
      </c>
      <c r="B7" s="27" t="s">
        <v>233</v>
      </c>
      <c r="C7" s="27" t="s">
        <v>233</v>
      </c>
      <c r="D7" s="27" t="s">
        <v>233</v>
      </c>
      <c r="E7" s="27" t="s">
        <v>233</v>
      </c>
      <c r="F7" s="28" t="s">
        <v>234</v>
      </c>
      <c r="G7" s="28" t="s">
        <v>234</v>
      </c>
      <c r="H7" s="28" t="s">
        <v>234</v>
      </c>
      <c r="I7" s="28" t="s">
        <v>234</v>
      </c>
      <c r="J7" s="28" t="s">
        <v>235</v>
      </c>
      <c r="K7" s="28" t="s">
        <v>235</v>
      </c>
      <c r="L7" s="28" t="s">
        <v>235</v>
      </c>
      <c r="M7" s="28" t="s">
        <v>235</v>
      </c>
      <c r="N7" s="28" t="s">
        <v>236</v>
      </c>
      <c r="O7" s="28" t="s">
        <v>236</v>
      </c>
      <c r="P7" s="28" t="s">
        <v>236</v>
      </c>
      <c r="Q7" s="28" t="s">
        <v>236</v>
      </c>
      <c r="R7" s="28" t="s">
        <v>237</v>
      </c>
      <c r="S7" s="28" t="s">
        <v>237</v>
      </c>
      <c r="T7" s="28" t="s">
        <v>237</v>
      </c>
      <c r="U7" s="28" t="s">
        <v>237</v>
      </c>
      <c r="V7" s="28" t="s">
        <v>238</v>
      </c>
      <c r="W7" s="28" t="s">
        <v>238</v>
      </c>
      <c r="X7" s="28" t="s">
        <v>238</v>
      </c>
      <c r="Y7" s="28" t="s">
        <v>238</v>
      </c>
      <c r="Z7" s="28" t="s">
        <v>239</v>
      </c>
      <c r="AA7" s="28" t="s">
        <v>239</v>
      </c>
      <c r="AB7" s="28" t="s">
        <v>239</v>
      </c>
      <c r="AC7" s="28" t="s">
        <v>239</v>
      </c>
      <c r="AD7" s="28" t="s">
        <v>240</v>
      </c>
      <c r="AE7" s="28" t="s">
        <v>240</v>
      </c>
      <c r="AF7" s="28" t="s">
        <v>240</v>
      </c>
      <c r="AG7" s="28" t="s">
        <v>240</v>
      </c>
      <c r="AH7" s="28" t="s">
        <v>241</v>
      </c>
      <c r="AI7" s="28" t="s">
        <v>241</v>
      </c>
      <c r="AJ7" s="28" t="s">
        <v>241</v>
      </c>
      <c r="AK7" s="28" t="s">
        <v>241</v>
      </c>
      <c r="AL7" s="28" t="s">
        <v>242</v>
      </c>
      <c r="AM7" s="28" t="s">
        <v>242</v>
      </c>
      <c r="AN7" s="28" t="s">
        <v>242</v>
      </c>
      <c r="AO7" s="28" t="s">
        <v>242</v>
      </c>
      <c r="AP7" s="28" t="s">
        <v>243</v>
      </c>
      <c r="AQ7" s="28" t="s">
        <v>243</v>
      </c>
      <c r="AR7" s="28" t="s">
        <v>243</v>
      </c>
      <c r="AS7" s="28" t="s">
        <v>243</v>
      </c>
      <c r="AT7" s="28" t="s">
        <v>244</v>
      </c>
      <c r="AU7" s="28" t="s">
        <v>244</v>
      </c>
      <c r="AV7" s="28" t="s">
        <v>244</v>
      </c>
      <c r="AW7" s="28" t="s">
        <v>244</v>
      </c>
      <c r="AX7" s="28" t="s">
        <v>245</v>
      </c>
      <c r="AY7" s="28" t="s">
        <v>245</v>
      </c>
      <c r="AZ7" s="28" t="s">
        <v>245</v>
      </c>
      <c r="BA7" s="28" t="s">
        <v>245</v>
      </c>
      <c r="BB7" s="28" t="s">
        <v>246</v>
      </c>
      <c r="BC7" s="28" t="s">
        <v>246</v>
      </c>
      <c r="BD7" s="28" t="s">
        <v>246</v>
      </c>
      <c r="BE7" s="28" t="s">
        <v>246</v>
      </c>
      <c r="BF7" s="28" t="s">
        <v>247</v>
      </c>
      <c r="BG7" s="28" t="s">
        <v>247</v>
      </c>
      <c r="BH7" s="28" t="s">
        <v>247</v>
      </c>
      <c r="BI7" s="28" t="s">
        <v>247</v>
      </c>
      <c r="BJ7" s="28" t="s">
        <v>248</v>
      </c>
      <c r="BK7" s="28" t="s">
        <v>248</v>
      </c>
      <c r="BL7" s="28" t="s">
        <v>248</v>
      </c>
      <c r="BM7" s="28" t="s">
        <v>248</v>
      </c>
      <c r="BN7" s="28" t="s">
        <v>249</v>
      </c>
      <c r="BO7" s="28" t="s">
        <v>249</v>
      </c>
      <c r="BP7" s="28" t="s">
        <v>249</v>
      </c>
      <c r="BQ7" s="28" t="s">
        <v>249</v>
      </c>
      <c r="BR7" s="28" t="s">
        <v>250</v>
      </c>
      <c r="BS7" s="28" t="s">
        <v>250</v>
      </c>
      <c r="BT7" s="28" t="s">
        <v>250</v>
      </c>
      <c r="BU7" s="28" t="s">
        <v>250</v>
      </c>
      <c r="BV7" s="28" t="s">
        <v>251</v>
      </c>
      <c r="BW7" s="28" t="s">
        <v>251</v>
      </c>
      <c r="BX7" s="28" t="s">
        <v>251</v>
      </c>
      <c r="BY7" s="28" t="s">
        <v>251</v>
      </c>
      <c r="BZ7" s="28" t="s">
        <v>252</v>
      </c>
      <c r="CA7" s="28" t="s">
        <v>252</v>
      </c>
      <c r="CB7" s="28" t="s">
        <v>252</v>
      </c>
      <c r="CC7" s="28" t="s">
        <v>252</v>
      </c>
      <c r="CD7" s="28" t="s">
        <v>253</v>
      </c>
      <c r="CE7" s="28" t="s">
        <v>253</v>
      </c>
      <c r="CF7" s="28" t="s">
        <v>253</v>
      </c>
      <c r="CG7" s="28" t="s">
        <v>253</v>
      </c>
      <c r="CH7" s="28" t="s">
        <v>254</v>
      </c>
      <c r="CI7" s="28" t="s">
        <v>254</v>
      </c>
      <c r="CJ7" s="28" t="s">
        <v>254</v>
      </c>
      <c r="CK7" s="28" t="s">
        <v>254</v>
      </c>
      <c r="CL7" s="28" t="s">
        <v>255</v>
      </c>
      <c r="CM7" s="28" t="s">
        <v>255</v>
      </c>
      <c r="CN7" s="28" t="s">
        <v>255</v>
      </c>
      <c r="CO7" s="28" t="s">
        <v>255</v>
      </c>
      <c r="CP7" s="28" t="s">
        <v>256</v>
      </c>
      <c r="CQ7" s="28" t="s">
        <v>256</v>
      </c>
      <c r="CR7" s="28" t="s">
        <v>256</v>
      </c>
      <c r="CS7" s="28" t="s">
        <v>256</v>
      </c>
      <c r="CT7" s="28" t="s">
        <v>257</v>
      </c>
      <c r="CU7" s="28" t="s">
        <v>257</v>
      </c>
      <c r="CV7" s="28" t="s">
        <v>257</v>
      </c>
      <c r="CW7" s="28" t="s">
        <v>257</v>
      </c>
      <c r="CX7" s="28" t="s">
        <v>258</v>
      </c>
      <c r="CY7" s="28" t="s">
        <v>258</v>
      </c>
      <c r="CZ7" s="28" t="s">
        <v>258</v>
      </c>
      <c r="DA7" s="28" t="s">
        <v>258</v>
      </c>
      <c r="DB7" s="28" t="s">
        <v>259</v>
      </c>
      <c r="DC7" s="28" t="s">
        <v>259</v>
      </c>
      <c r="DD7" s="28" t="s">
        <v>259</v>
      </c>
      <c r="DE7" s="28" t="s">
        <v>259</v>
      </c>
      <c r="DF7" s="28" t="s">
        <v>260</v>
      </c>
      <c r="DG7" s="28" t="s">
        <v>260</v>
      </c>
      <c r="DH7" s="28" t="s">
        <v>260</v>
      </c>
      <c r="DI7" s="28" t="s">
        <v>260</v>
      </c>
      <c r="DJ7" s="28" t="s">
        <v>261</v>
      </c>
      <c r="DK7" s="28" t="s">
        <v>261</v>
      </c>
      <c r="DL7" s="28" t="s">
        <v>261</v>
      </c>
      <c r="DM7" s="28" t="s">
        <v>261</v>
      </c>
      <c r="DN7" s="28" t="s">
        <v>262</v>
      </c>
      <c r="DO7" s="28" t="s">
        <v>262</v>
      </c>
      <c r="DP7" s="28" t="s">
        <v>262</v>
      </c>
      <c r="DQ7" s="28" t="s">
        <v>262</v>
      </c>
      <c r="DR7" s="28" t="s">
        <v>263</v>
      </c>
      <c r="DS7" s="28" t="s">
        <v>263</v>
      </c>
      <c r="DT7" s="28" t="s">
        <v>263</v>
      </c>
      <c r="DU7" s="28" t="s">
        <v>263</v>
      </c>
      <c r="DV7" s="28" t="s">
        <v>264</v>
      </c>
      <c r="DW7" s="28" t="s">
        <v>264</v>
      </c>
      <c r="DX7" s="28" t="s">
        <v>264</v>
      </c>
      <c r="DY7" s="28" t="s">
        <v>264</v>
      </c>
      <c r="DZ7" s="28"/>
      <c r="EA7" s="28"/>
    </row>
    <row r="10" spans="1:131" x14ac:dyDescent="0.5">
      <c r="A10" s="30" t="s">
        <v>30</v>
      </c>
      <c r="B10" s="30" t="s">
        <v>31</v>
      </c>
    </row>
    <row r="11" spans="1:131" x14ac:dyDescent="0.5">
      <c r="A11" s="26">
        <v>0</v>
      </c>
      <c r="B11" s="30">
        <v>1</v>
      </c>
    </row>
    <row r="12" spans="1:131" x14ac:dyDescent="0.5">
      <c r="A12" s="26">
        <v>0.5</v>
      </c>
      <c r="B12" s="30">
        <v>2</v>
      </c>
    </row>
    <row r="13" spans="1:131" x14ac:dyDescent="0.5">
      <c r="A13" s="26">
        <v>1</v>
      </c>
      <c r="B13" s="30">
        <v>3</v>
      </c>
    </row>
    <row r="14" spans="1:131" x14ac:dyDescent="0.5">
      <c r="A14" s="26">
        <v>1.5</v>
      </c>
    </row>
    <row r="15" spans="1:131" x14ac:dyDescent="0.5">
      <c r="A15" s="26">
        <v>2</v>
      </c>
    </row>
    <row r="16" spans="1:131" x14ac:dyDescent="0.5">
      <c r="A16" s="26">
        <v>2.5</v>
      </c>
    </row>
    <row r="17" spans="1:1" x14ac:dyDescent="0.5">
      <c r="A17" s="26">
        <v>3</v>
      </c>
    </row>
    <row r="18" spans="1:1" x14ac:dyDescent="0.5">
      <c r="A18" s="26">
        <v>3.5</v>
      </c>
    </row>
    <row r="19" spans="1:1" x14ac:dyDescent="0.5">
      <c r="A19" s="26">
        <v>4</v>
      </c>
    </row>
    <row r="20" spans="1:1" x14ac:dyDescent="0.5">
      <c r="A20" s="26">
        <v>4.5</v>
      </c>
    </row>
    <row r="21" spans="1:1" x14ac:dyDescent="0.5">
      <c r="A21" s="26">
        <v>5</v>
      </c>
    </row>
  </sheetData>
  <sheetProtection algorithmName="SHA-512" hashValue="0657vQ2l3pGi81chIAo5mJeIaX9rsDhvsScGxY9wnEacLHVZCsWEvrAk0vP+XTSZe1ls1AY8if25f6Kz0USCQg==" saltValue="cK/t3v2Q7E6QZUF92b5Zc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rightToLeft="1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RowHeight="15" x14ac:dyDescent="0.25"/>
  <cols>
    <col min="1" max="1" width="16" bestFit="1" customWidth="1"/>
    <col min="2" max="2" width="44.140625" bestFit="1" customWidth="1"/>
    <col min="3" max="3" width="16.7109375" bestFit="1" customWidth="1"/>
    <col min="4" max="6" width="12" hidden="1" customWidth="1"/>
  </cols>
  <sheetData>
    <row r="1" spans="1:6" ht="28.5" x14ac:dyDescent="0.25">
      <c r="A1" s="42" t="s">
        <v>35</v>
      </c>
      <c r="B1" s="43" t="s">
        <v>333</v>
      </c>
      <c r="C1" s="44"/>
    </row>
    <row r="2" spans="1:6" ht="26.25" x14ac:dyDescent="0.25">
      <c r="A2" s="42" t="s">
        <v>36</v>
      </c>
      <c r="B2" s="45" t="s">
        <v>334</v>
      </c>
      <c r="C2" s="42" t="s">
        <v>329</v>
      </c>
    </row>
    <row r="3" spans="1:6" ht="26.25" x14ac:dyDescent="0.25">
      <c r="A3" s="42" t="s">
        <v>25</v>
      </c>
      <c r="B3" s="46" t="s">
        <v>335</v>
      </c>
      <c r="C3" s="46">
        <v>1</v>
      </c>
      <c r="D3" s="25" t="s">
        <v>330</v>
      </c>
      <c r="E3" s="25" t="str">
        <f>IF(C3&gt;=2,"واحد یادگیری 2","")</f>
        <v/>
      </c>
      <c r="F3" s="25" t="str">
        <f>IF(C3=3,"واحد یادگیری 3","")</f>
        <v/>
      </c>
    </row>
    <row r="4" spans="1:6" ht="26.25" x14ac:dyDescent="0.25">
      <c r="A4" s="42" t="s">
        <v>26</v>
      </c>
      <c r="B4" s="46" t="s">
        <v>336</v>
      </c>
      <c r="C4" s="46">
        <v>1</v>
      </c>
      <c r="D4" s="25" t="str">
        <f>"واحد یادگیری" &amp; "  " &amp; C3+1</f>
        <v>واحد یادگیری  2</v>
      </c>
      <c r="E4" s="25" t="str">
        <f>IF(C4&gt;=2,"واحد یادگیری" &amp; " " &amp; C3+2,"")</f>
        <v/>
      </c>
      <c r="F4" s="25" t="str">
        <f>IF(C4=3,"واحد یادگیری" &amp; " " &amp; C3+3,"")</f>
        <v/>
      </c>
    </row>
    <row r="5" spans="1:6" ht="26.25" x14ac:dyDescent="0.25">
      <c r="A5" s="42" t="s">
        <v>27</v>
      </c>
      <c r="B5" s="46" t="s">
        <v>337</v>
      </c>
      <c r="C5" s="46">
        <v>1</v>
      </c>
      <c r="D5" s="25" t="str">
        <f>"واحد یادگیری" &amp; "  " &amp; C4+C3+1</f>
        <v>واحد یادگیری  3</v>
      </c>
      <c r="E5" s="25" t="str">
        <f>IF(C5&gt;=2,"واحد یادگیری" &amp; " " &amp; C4+C3+2,"")</f>
        <v/>
      </c>
      <c r="F5" s="25" t="str">
        <f>IF(C5=3,"واحد یادگیری" &amp; " " &amp; C4+C3+3,"")</f>
        <v/>
      </c>
    </row>
    <row r="6" spans="1:6" ht="26.25" x14ac:dyDescent="0.25">
      <c r="A6" s="42" t="s">
        <v>28</v>
      </c>
      <c r="B6" s="46" t="s">
        <v>338</v>
      </c>
      <c r="C6" s="46">
        <v>1</v>
      </c>
      <c r="D6" s="25" t="str">
        <f>"واحد یادگیری" &amp; "  " &amp; C5+C4+C3+1</f>
        <v>واحد یادگیری  4</v>
      </c>
      <c r="E6" s="25" t="str">
        <f>IF(C6&gt;=2,"واحد یادگیری" &amp; " " &amp; C5+C4+C3+2,"")</f>
        <v/>
      </c>
      <c r="F6" s="25" t="str">
        <f>IF(C6=3,"واحد یادگیری" &amp; " " &amp; C5+C4+C3+3,"")</f>
        <v/>
      </c>
    </row>
    <row r="7" spans="1:6" ht="26.25" x14ac:dyDescent="0.25">
      <c r="A7" s="42" t="s">
        <v>29</v>
      </c>
      <c r="B7" s="46" t="s">
        <v>339</v>
      </c>
      <c r="C7" s="46">
        <v>1</v>
      </c>
      <c r="D7" s="25" t="str">
        <f>"واحد یادگیری" &amp; "  " &amp; C6+C5+C4+C3+1</f>
        <v>واحد یادگیری  5</v>
      </c>
      <c r="E7" s="25" t="str">
        <f>IF(C7&gt;=2,"واحد یادگیری" &amp; " " &amp; C6+C5+C4+C3+2,"")</f>
        <v/>
      </c>
      <c r="F7" s="25" t="str">
        <f>IF(C7=3,"واحد یادگیری" &amp; " " &amp; C6+C5+C4+C3+3,"")</f>
        <v/>
      </c>
    </row>
    <row r="8" spans="1:6" ht="26.25" x14ac:dyDescent="0.25">
      <c r="A8" s="42" t="s">
        <v>37</v>
      </c>
      <c r="B8" s="46" t="s">
        <v>38</v>
      </c>
      <c r="C8" s="44"/>
    </row>
    <row r="9" spans="1:6" ht="22.5" x14ac:dyDescent="0.25">
      <c r="A9" s="39"/>
      <c r="B9" s="15"/>
    </row>
    <row r="10" spans="1:6" x14ac:dyDescent="0.25">
      <c r="B10" s="15"/>
    </row>
    <row r="11" spans="1:6" x14ac:dyDescent="0.25">
      <c r="B11" s="15"/>
    </row>
    <row r="12" spans="1:6" x14ac:dyDescent="0.25">
      <c r="B12" s="15"/>
    </row>
    <row r="13" spans="1:6" x14ac:dyDescent="0.25">
      <c r="B13" s="15"/>
    </row>
  </sheetData>
  <sheetProtection algorithmName="SHA-512" hashValue="uGIcg+hkRScVrn79eTwBP7SuLnOrFl7+urMAS1JtwNJk9Fv4UZzEQyGWmYAFt7u8msnV2n2qvXHe4yjVVXV3CQ==" saltValue="I8kTWUJ37M/s+vgSJS5Vhw==" spinCount="100000" sheet="1" objects="1" scenarios="1"/>
  <dataValidations count="2">
    <dataValidation type="list" allowBlank="1" showInputMessage="1" showErrorMessage="1" errorTitle="نام روز اشتباه" error="با کلیک روی فلش جلوی سلول نام روز برگزاری کلاس را انتخاب کنید" sqref="B8">
      <formula1>"شنبه, یکشنبه, دوشنبه,سه شنبه, چهارشنبه"</formula1>
    </dataValidation>
    <dataValidation type="whole" allowBlank="1" showInputMessage="1" showErrorMessage="1" errorTitle="تعداد اشتباه است" error="فقط اعداد 1 تا 3 قابل قبول است_x000a_" sqref="C3:C7">
      <formula1>1</formula1>
      <formula2>3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N33"/>
  <sheetViews>
    <sheetView rightToLeft="1" topLeftCell="A2" zoomScale="106" zoomScaleNormal="106" workbookViewId="0">
      <pane xSplit="13" ySplit="2" topLeftCell="O4" activePane="bottomRight" state="frozen"/>
      <selection activeCell="A2" sqref="A2"/>
      <selection pane="topRight" activeCell="N2" sqref="N2"/>
      <selection pane="bottomLeft" activeCell="A4" sqref="A4"/>
      <selection pane="bottomRight" activeCell="Y6" sqref="Y6"/>
    </sheetView>
  </sheetViews>
  <sheetFormatPr defaultColWidth="9.140625" defaultRowHeight="12.75" x14ac:dyDescent="0.2"/>
  <cols>
    <col min="1" max="1" width="5.140625" style="1" bestFit="1" customWidth="1"/>
    <col min="2" max="2" width="12.42578125" style="1" hidden="1" customWidth="1"/>
    <col min="3" max="3" width="6.28515625" style="1" hidden="1" customWidth="1"/>
    <col min="4" max="4" width="12.7109375" style="1" hidden="1" customWidth="1"/>
    <col min="5" max="5" width="18.85546875" style="1" bestFit="1" customWidth="1"/>
    <col min="6" max="6" width="14.140625" style="1" bestFit="1" customWidth="1"/>
    <col min="7" max="7" width="5.140625" style="12" bestFit="1" customWidth="1"/>
    <col min="8" max="8" width="5.140625" style="12" hidden="1" customWidth="1"/>
    <col min="9" max="9" width="4.28515625" style="12" customWidth="1"/>
    <col min="10" max="10" width="3.28515625" style="12" customWidth="1"/>
    <col min="11" max="11" width="4.140625" style="12" customWidth="1"/>
    <col min="12" max="12" width="3.42578125" style="1" customWidth="1"/>
    <col min="13" max="13" width="3.42578125" style="1" hidden="1" customWidth="1"/>
    <col min="14" max="141" width="3.140625" style="1" customWidth="1"/>
    <col min="142" max="143" width="4" style="1" bestFit="1" customWidth="1"/>
    <col min="144" max="16384" width="9.140625" style="1"/>
  </cols>
  <sheetData>
    <row r="1" spans="1:144" ht="21" x14ac:dyDescent="0.55000000000000004">
      <c r="E1" s="2"/>
      <c r="F1" s="2"/>
      <c r="G1" s="3"/>
      <c r="H1" s="3"/>
      <c r="I1" s="3"/>
      <c r="J1" s="3"/>
      <c r="K1" s="3"/>
      <c r="L1" s="3"/>
      <c r="M1" s="4"/>
      <c r="S1" s="3" t="s">
        <v>0</v>
      </c>
    </row>
    <row r="2" spans="1:144" ht="42" customHeight="1" x14ac:dyDescent="0.55000000000000004">
      <c r="E2" s="32" t="str">
        <f>'اطلاعات اولیه'!B8</f>
        <v>شنبه</v>
      </c>
      <c r="F2" s="49" t="s">
        <v>325</v>
      </c>
      <c r="G2" s="31"/>
      <c r="H2" s="14"/>
      <c r="I2" s="14"/>
      <c r="J2" s="14"/>
      <c r="K2" s="14"/>
      <c r="L2" s="5"/>
      <c r="M2" s="5"/>
      <c r="N2" s="6">
        <v>1</v>
      </c>
      <c r="O2" s="6">
        <v>2</v>
      </c>
      <c r="P2" s="6">
        <v>3</v>
      </c>
      <c r="Q2" s="6">
        <v>4</v>
      </c>
      <c r="R2" s="6">
        <v>5</v>
      </c>
      <c r="S2" s="6">
        <v>6</v>
      </c>
      <c r="T2" s="6">
        <v>7</v>
      </c>
      <c r="U2" s="6">
        <v>8</v>
      </c>
      <c r="V2" s="6">
        <v>9</v>
      </c>
      <c r="W2" s="6">
        <v>10</v>
      </c>
      <c r="X2" s="6">
        <v>11</v>
      </c>
      <c r="Y2" s="6">
        <v>12</v>
      </c>
      <c r="Z2" s="6">
        <v>13</v>
      </c>
      <c r="AA2" s="6">
        <v>14</v>
      </c>
      <c r="AB2" s="6">
        <v>15</v>
      </c>
      <c r="AC2" s="6">
        <v>16</v>
      </c>
      <c r="AD2" s="6">
        <v>17</v>
      </c>
      <c r="AE2" s="6">
        <v>18</v>
      </c>
      <c r="AF2" s="6">
        <v>19</v>
      </c>
      <c r="AG2" s="6">
        <v>20</v>
      </c>
      <c r="AH2" s="6">
        <v>21</v>
      </c>
      <c r="AI2" s="6">
        <v>22</v>
      </c>
      <c r="AJ2" s="6">
        <v>23</v>
      </c>
      <c r="AK2" s="6">
        <v>24</v>
      </c>
      <c r="AL2" s="6">
        <v>25</v>
      </c>
      <c r="AM2" s="6">
        <v>26</v>
      </c>
      <c r="AN2" s="6">
        <v>27</v>
      </c>
      <c r="AO2" s="6">
        <v>28</v>
      </c>
      <c r="AP2" s="6">
        <v>29</v>
      </c>
      <c r="AQ2" s="6">
        <v>30</v>
      </c>
      <c r="AR2" s="6">
        <v>31</v>
      </c>
      <c r="AS2" s="6">
        <v>32</v>
      </c>
      <c r="AT2" s="6">
        <v>33</v>
      </c>
      <c r="AU2" s="6">
        <v>34</v>
      </c>
      <c r="AV2" s="6">
        <v>35</v>
      </c>
      <c r="AW2" s="6">
        <v>36</v>
      </c>
      <c r="AX2" s="6">
        <v>37</v>
      </c>
      <c r="AY2" s="6">
        <v>38</v>
      </c>
      <c r="AZ2" s="6">
        <v>39</v>
      </c>
      <c r="BA2" s="6">
        <v>40</v>
      </c>
      <c r="BB2" s="6">
        <v>41</v>
      </c>
      <c r="BC2" s="6">
        <v>42</v>
      </c>
      <c r="BD2" s="6">
        <v>43</v>
      </c>
      <c r="BE2" s="6">
        <v>44</v>
      </c>
      <c r="BF2" s="6">
        <v>45</v>
      </c>
      <c r="BG2" s="6">
        <v>46</v>
      </c>
      <c r="BH2" s="6">
        <v>47</v>
      </c>
      <c r="BI2" s="6">
        <v>48</v>
      </c>
      <c r="BJ2" s="6">
        <v>49</v>
      </c>
      <c r="BK2" s="6">
        <v>50</v>
      </c>
      <c r="BL2" s="6">
        <v>51</v>
      </c>
      <c r="BM2" s="6">
        <v>52</v>
      </c>
      <c r="BN2" s="6">
        <v>53</v>
      </c>
      <c r="BO2" s="6">
        <v>54</v>
      </c>
      <c r="BP2" s="6">
        <v>55</v>
      </c>
      <c r="BQ2" s="6">
        <v>56</v>
      </c>
      <c r="BR2" s="6">
        <v>57</v>
      </c>
      <c r="BS2" s="6">
        <v>58</v>
      </c>
      <c r="BT2" s="6">
        <v>59</v>
      </c>
      <c r="BU2" s="6">
        <v>60</v>
      </c>
      <c r="BV2" s="6">
        <v>61</v>
      </c>
      <c r="BW2" s="6">
        <v>62</v>
      </c>
      <c r="BX2" s="6">
        <v>63</v>
      </c>
      <c r="BY2" s="6">
        <v>64</v>
      </c>
      <c r="BZ2" s="6">
        <v>65</v>
      </c>
      <c r="CA2" s="6">
        <v>66</v>
      </c>
      <c r="CB2" s="6">
        <v>67</v>
      </c>
      <c r="CC2" s="6">
        <v>68</v>
      </c>
      <c r="CD2" s="6">
        <v>69</v>
      </c>
      <c r="CE2" s="6">
        <v>70</v>
      </c>
      <c r="CF2" s="6">
        <v>71</v>
      </c>
      <c r="CG2" s="6">
        <v>72</v>
      </c>
      <c r="CH2" s="6">
        <v>73</v>
      </c>
      <c r="CI2" s="6">
        <v>74</v>
      </c>
      <c r="CJ2" s="6">
        <v>75</v>
      </c>
      <c r="CK2" s="6">
        <v>76</v>
      </c>
      <c r="CL2" s="6">
        <v>77</v>
      </c>
      <c r="CM2" s="6">
        <v>78</v>
      </c>
      <c r="CN2" s="6">
        <v>79</v>
      </c>
      <c r="CO2" s="6">
        <v>80</v>
      </c>
      <c r="CP2" s="6">
        <v>81</v>
      </c>
      <c r="CQ2" s="6">
        <v>82</v>
      </c>
      <c r="CR2" s="6">
        <v>83</v>
      </c>
      <c r="CS2" s="6">
        <v>84</v>
      </c>
      <c r="CT2" s="6">
        <v>85</v>
      </c>
      <c r="CU2" s="6">
        <v>86</v>
      </c>
      <c r="CV2" s="6">
        <v>87</v>
      </c>
      <c r="CW2" s="6">
        <v>88</v>
      </c>
      <c r="CX2" s="6">
        <v>89</v>
      </c>
      <c r="CY2" s="6">
        <v>90</v>
      </c>
      <c r="CZ2" s="6">
        <v>91</v>
      </c>
      <c r="DA2" s="6">
        <v>92</v>
      </c>
      <c r="DB2" s="6">
        <v>93</v>
      </c>
      <c r="DC2" s="6">
        <v>94</v>
      </c>
      <c r="DD2" s="6">
        <v>95</v>
      </c>
      <c r="DE2" s="6">
        <v>96</v>
      </c>
      <c r="DF2" s="6">
        <v>97</v>
      </c>
      <c r="DG2" s="6">
        <v>98</v>
      </c>
      <c r="DH2" s="6">
        <v>99</v>
      </c>
      <c r="DI2" s="6">
        <v>100</v>
      </c>
      <c r="DJ2" s="6">
        <v>101</v>
      </c>
      <c r="DK2" s="6">
        <v>102</v>
      </c>
      <c r="DL2" s="6">
        <v>103</v>
      </c>
      <c r="DM2" s="6">
        <v>104</v>
      </c>
      <c r="DN2" s="6">
        <v>105</v>
      </c>
      <c r="DO2" s="6">
        <v>106</v>
      </c>
      <c r="DP2" s="6">
        <v>107</v>
      </c>
      <c r="DQ2" s="6">
        <v>108</v>
      </c>
      <c r="DR2" s="6">
        <v>109</v>
      </c>
      <c r="DS2" s="6">
        <v>110</v>
      </c>
      <c r="DT2" s="6">
        <v>111</v>
      </c>
      <c r="DU2" s="6">
        <v>112</v>
      </c>
      <c r="DV2" s="6">
        <v>113</v>
      </c>
      <c r="DW2" s="6">
        <v>114</v>
      </c>
      <c r="DX2" s="6">
        <v>115</v>
      </c>
      <c r="DY2" s="6">
        <v>116</v>
      </c>
      <c r="DZ2" s="6">
        <v>117</v>
      </c>
      <c r="EA2" s="6">
        <v>118</v>
      </c>
      <c r="EB2" s="6">
        <v>119</v>
      </c>
      <c r="EC2" s="6">
        <v>120</v>
      </c>
      <c r="ED2" s="6">
        <v>121</v>
      </c>
      <c r="EE2" s="53">
        <v>122</v>
      </c>
      <c r="EF2" s="53">
        <v>123</v>
      </c>
      <c r="EG2" s="53">
        <v>124</v>
      </c>
      <c r="EH2" s="53">
        <v>125</v>
      </c>
      <c r="EI2" s="53">
        <v>126</v>
      </c>
      <c r="EJ2" s="53">
        <v>127</v>
      </c>
      <c r="EK2" s="53">
        <v>128</v>
      </c>
      <c r="EL2" s="6">
        <v>129</v>
      </c>
      <c r="EM2" s="6"/>
      <c r="EN2" s="6"/>
    </row>
    <row r="3" spans="1:144" s="10" customFormat="1" ht="57.75" x14ac:dyDescent="0.25">
      <c r="A3" s="7" t="s">
        <v>1</v>
      </c>
      <c r="B3" s="7" t="s">
        <v>18</v>
      </c>
      <c r="C3" s="7" t="s">
        <v>19</v>
      </c>
      <c r="D3" s="8" t="s">
        <v>10</v>
      </c>
      <c r="E3" s="8" t="s">
        <v>2</v>
      </c>
      <c r="F3" s="8" t="s">
        <v>3</v>
      </c>
      <c r="G3" s="7" t="s">
        <v>21</v>
      </c>
      <c r="H3" s="7" t="s">
        <v>4</v>
      </c>
      <c r="I3" s="7" t="s">
        <v>5</v>
      </c>
      <c r="J3" s="7" t="s">
        <v>6</v>
      </c>
      <c r="K3" s="7" t="s">
        <v>7</v>
      </c>
      <c r="L3" s="9" t="s">
        <v>8</v>
      </c>
      <c r="M3" s="9" t="s">
        <v>9</v>
      </c>
      <c r="N3" s="33" t="str">
        <f t="shared" ref="N3:AS3" si="0">VLOOKUP($E$2,hafteh,O2,FALSE)</f>
        <v>1396/07/01</v>
      </c>
      <c r="O3" s="33" t="str">
        <f t="shared" si="0"/>
        <v>1396/07/01</v>
      </c>
      <c r="P3" s="33" t="str">
        <f t="shared" si="0"/>
        <v>1396/07/01</v>
      </c>
      <c r="Q3" s="33" t="str">
        <f t="shared" si="0"/>
        <v>1396/07/01</v>
      </c>
      <c r="R3" s="33" t="str">
        <f t="shared" si="0"/>
        <v>1396/07/08</v>
      </c>
      <c r="S3" s="33" t="str">
        <f t="shared" si="0"/>
        <v>1396/07/08</v>
      </c>
      <c r="T3" s="33" t="str">
        <f t="shared" si="0"/>
        <v>1396/07/08</v>
      </c>
      <c r="U3" s="33" t="str">
        <f t="shared" si="0"/>
        <v>1396/07/08</v>
      </c>
      <c r="V3" s="33" t="str">
        <f t="shared" si="0"/>
        <v>1396/07/15</v>
      </c>
      <c r="W3" s="33" t="str">
        <f t="shared" si="0"/>
        <v>1396/07/15</v>
      </c>
      <c r="X3" s="33" t="str">
        <f t="shared" si="0"/>
        <v>1396/07/15</v>
      </c>
      <c r="Y3" s="33" t="str">
        <f t="shared" si="0"/>
        <v>1396/07/15</v>
      </c>
      <c r="Z3" s="33" t="str">
        <f t="shared" si="0"/>
        <v>1396/07/22</v>
      </c>
      <c r="AA3" s="33" t="str">
        <f t="shared" si="0"/>
        <v>1396/07/22</v>
      </c>
      <c r="AB3" s="33" t="str">
        <f t="shared" si="0"/>
        <v>1396/07/22</v>
      </c>
      <c r="AC3" s="33" t="str">
        <f t="shared" si="0"/>
        <v>1396/07/22</v>
      </c>
      <c r="AD3" s="33" t="str">
        <f t="shared" si="0"/>
        <v>1396/07/29</v>
      </c>
      <c r="AE3" s="33" t="str">
        <f t="shared" si="0"/>
        <v>1396/07/29</v>
      </c>
      <c r="AF3" s="33" t="str">
        <f t="shared" si="0"/>
        <v>1396/07/29</v>
      </c>
      <c r="AG3" s="33" t="str">
        <f t="shared" si="0"/>
        <v>1396/07/29</v>
      </c>
      <c r="AH3" s="33" t="str">
        <f t="shared" si="0"/>
        <v>1396/08/06</v>
      </c>
      <c r="AI3" s="33" t="str">
        <f t="shared" si="0"/>
        <v>1396/08/06</v>
      </c>
      <c r="AJ3" s="33" t="str">
        <f t="shared" si="0"/>
        <v>1396/08/06</v>
      </c>
      <c r="AK3" s="33" t="str">
        <f t="shared" si="0"/>
        <v>1396/08/06</v>
      </c>
      <c r="AL3" s="33" t="str">
        <f t="shared" si="0"/>
        <v>1396/08/13</v>
      </c>
      <c r="AM3" s="33" t="str">
        <f t="shared" si="0"/>
        <v>1396/08/13</v>
      </c>
      <c r="AN3" s="33" t="str">
        <f t="shared" si="0"/>
        <v>1396/08/13</v>
      </c>
      <c r="AO3" s="33" t="str">
        <f t="shared" si="0"/>
        <v>1396/08/13</v>
      </c>
      <c r="AP3" s="33" t="str">
        <f t="shared" si="0"/>
        <v>1396/08/20</v>
      </c>
      <c r="AQ3" s="33" t="str">
        <f t="shared" si="0"/>
        <v>1396/08/20</v>
      </c>
      <c r="AR3" s="33" t="str">
        <f t="shared" si="0"/>
        <v>1396/08/20</v>
      </c>
      <c r="AS3" s="33" t="str">
        <f t="shared" si="0"/>
        <v>1396/08/20</v>
      </c>
      <c r="AT3" s="33" t="str">
        <f t="shared" ref="AT3:BY3" si="1">VLOOKUP($E$2,hafteh,AU2,FALSE)</f>
        <v>1396/08/27</v>
      </c>
      <c r="AU3" s="33" t="str">
        <f t="shared" si="1"/>
        <v>1396/08/27</v>
      </c>
      <c r="AV3" s="33" t="str">
        <f t="shared" si="1"/>
        <v>1396/08/27</v>
      </c>
      <c r="AW3" s="33" t="str">
        <f t="shared" si="1"/>
        <v>1396/08/27</v>
      </c>
      <c r="AX3" s="33" t="str">
        <f t="shared" si="1"/>
        <v>1396/09/04</v>
      </c>
      <c r="AY3" s="33" t="str">
        <f t="shared" si="1"/>
        <v>1396/09/04</v>
      </c>
      <c r="AZ3" s="33" t="str">
        <f t="shared" si="1"/>
        <v>1396/09/04</v>
      </c>
      <c r="BA3" s="33" t="str">
        <f t="shared" si="1"/>
        <v>1396/09/04</v>
      </c>
      <c r="BB3" s="33" t="str">
        <f t="shared" si="1"/>
        <v>1396/09/11</v>
      </c>
      <c r="BC3" s="33" t="str">
        <f t="shared" si="1"/>
        <v>1396/09/11</v>
      </c>
      <c r="BD3" s="33" t="str">
        <f t="shared" si="1"/>
        <v>1396/09/11</v>
      </c>
      <c r="BE3" s="33" t="str">
        <f t="shared" si="1"/>
        <v>1396/09/11</v>
      </c>
      <c r="BF3" s="33" t="str">
        <f t="shared" si="1"/>
        <v>1396/09/18</v>
      </c>
      <c r="BG3" s="33" t="str">
        <f t="shared" si="1"/>
        <v>1396/09/18</v>
      </c>
      <c r="BH3" s="33" t="str">
        <f t="shared" si="1"/>
        <v>1396/09/18</v>
      </c>
      <c r="BI3" s="33" t="str">
        <f t="shared" si="1"/>
        <v>1396/09/18</v>
      </c>
      <c r="BJ3" s="33" t="str">
        <f t="shared" si="1"/>
        <v>1396/09/25</v>
      </c>
      <c r="BK3" s="33" t="str">
        <f t="shared" si="1"/>
        <v>1396/09/25</v>
      </c>
      <c r="BL3" s="33" t="str">
        <f t="shared" si="1"/>
        <v>1396/09/25</v>
      </c>
      <c r="BM3" s="33" t="str">
        <f t="shared" si="1"/>
        <v>1396/09/25</v>
      </c>
      <c r="BN3" s="33" t="str">
        <f t="shared" si="1"/>
        <v>1396/10/02</v>
      </c>
      <c r="BO3" s="33" t="str">
        <f t="shared" si="1"/>
        <v>1396/10/02</v>
      </c>
      <c r="BP3" s="33" t="str">
        <f t="shared" si="1"/>
        <v>1396/10/02</v>
      </c>
      <c r="BQ3" s="33" t="str">
        <f t="shared" si="1"/>
        <v>1396/10/02</v>
      </c>
      <c r="BR3" s="33" t="str">
        <f t="shared" si="1"/>
        <v>1396/10/09</v>
      </c>
      <c r="BS3" s="33" t="str">
        <f t="shared" si="1"/>
        <v>1396/10/09</v>
      </c>
      <c r="BT3" s="33" t="str">
        <f t="shared" si="1"/>
        <v>1396/10/09</v>
      </c>
      <c r="BU3" s="33" t="str">
        <f t="shared" si="1"/>
        <v>1396/10/09</v>
      </c>
      <c r="BV3" s="33" t="str">
        <f t="shared" si="1"/>
        <v>1396/10/16</v>
      </c>
      <c r="BW3" s="33" t="str">
        <f t="shared" si="1"/>
        <v>1396/10/16</v>
      </c>
      <c r="BX3" s="33" t="str">
        <f t="shared" si="1"/>
        <v>1396/10/16</v>
      </c>
      <c r="BY3" s="33" t="str">
        <f t="shared" si="1"/>
        <v>1396/10/16</v>
      </c>
      <c r="BZ3" s="33" t="str">
        <f t="shared" ref="BZ3:DE3" si="2">VLOOKUP($E$2,hafteh,CA2,FALSE)</f>
        <v>1396/10/23</v>
      </c>
      <c r="CA3" s="33" t="str">
        <f t="shared" si="2"/>
        <v>1396/10/23</v>
      </c>
      <c r="CB3" s="33" t="str">
        <f t="shared" si="2"/>
        <v>1396/10/23</v>
      </c>
      <c r="CC3" s="33" t="str">
        <f t="shared" si="2"/>
        <v>1396/10/23</v>
      </c>
      <c r="CD3" s="33" t="str">
        <f t="shared" si="2"/>
        <v>1396/10/30</v>
      </c>
      <c r="CE3" s="33" t="str">
        <f t="shared" si="2"/>
        <v>1396/10/30</v>
      </c>
      <c r="CF3" s="33" t="str">
        <f t="shared" si="2"/>
        <v>1396/10/30</v>
      </c>
      <c r="CG3" s="33" t="str">
        <f t="shared" si="2"/>
        <v>1396/10/30</v>
      </c>
      <c r="CH3" s="33" t="str">
        <f t="shared" si="2"/>
        <v>1396/11/07</v>
      </c>
      <c r="CI3" s="33" t="str">
        <f t="shared" si="2"/>
        <v>1396/11/07</v>
      </c>
      <c r="CJ3" s="33" t="str">
        <f t="shared" si="2"/>
        <v>1396/11/07</v>
      </c>
      <c r="CK3" s="33" t="str">
        <f t="shared" si="2"/>
        <v>1396/11/07</v>
      </c>
      <c r="CL3" s="33" t="str">
        <f t="shared" si="2"/>
        <v>1396/11/14</v>
      </c>
      <c r="CM3" s="33" t="str">
        <f t="shared" si="2"/>
        <v>1396/11/14</v>
      </c>
      <c r="CN3" s="33" t="str">
        <f t="shared" si="2"/>
        <v>1396/11/14</v>
      </c>
      <c r="CO3" s="33" t="str">
        <f t="shared" si="2"/>
        <v>1396/11/14</v>
      </c>
      <c r="CP3" s="33" t="str">
        <f t="shared" si="2"/>
        <v>1396/11/21</v>
      </c>
      <c r="CQ3" s="33" t="str">
        <f t="shared" si="2"/>
        <v>1396/11/21</v>
      </c>
      <c r="CR3" s="33" t="str">
        <f t="shared" si="2"/>
        <v>1396/11/21</v>
      </c>
      <c r="CS3" s="33" t="str">
        <f t="shared" si="2"/>
        <v>1396/11/21</v>
      </c>
      <c r="CT3" s="33" t="str">
        <f t="shared" si="2"/>
        <v>1396/11/28</v>
      </c>
      <c r="CU3" s="33" t="str">
        <f t="shared" si="2"/>
        <v>1396/11/28</v>
      </c>
      <c r="CV3" s="33" t="str">
        <f t="shared" si="2"/>
        <v>1396/11/28</v>
      </c>
      <c r="CW3" s="33" t="str">
        <f t="shared" si="2"/>
        <v>1396/11/28</v>
      </c>
      <c r="CX3" s="33" t="str">
        <f t="shared" si="2"/>
        <v>1396/12/05</v>
      </c>
      <c r="CY3" s="33" t="str">
        <f t="shared" si="2"/>
        <v>1396/12/05</v>
      </c>
      <c r="CZ3" s="33" t="str">
        <f t="shared" si="2"/>
        <v>1396/12/05</v>
      </c>
      <c r="DA3" s="33" t="str">
        <f t="shared" si="2"/>
        <v>1396/12/05</v>
      </c>
      <c r="DB3" s="33" t="str">
        <f t="shared" si="2"/>
        <v>1396/12/12</v>
      </c>
      <c r="DC3" s="33" t="str">
        <f t="shared" si="2"/>
        <v>1396/12/12</v>
      </c>
      <c r="DD3" s="33" t="str">
        <f t="shared" si="2"/>
        <v>1396/12/12</v>
      </c>
      <c r="DE3" s="33" t="str">
        <f t="shared" si="2"/>
        <v>1396/12/12</v>
      </c>
      <c r="DF3" s="33" t="str">
        <f t="shared" ref="DF3:EK3" si="3">VLOOKUP($E$2,hafteh,DG2,FALSE)</f>
        <v>1396/12/19</v>
      </c>
      <c r="DG3" s="33" t="str">
        <f t="shared" si="3"/>
        <v>1396/12/19</v>
      </c>
      <c r="DH3" s="33" t="str">
        <f t="shared" si="3"/>
        <v>1396/12/19</v>
      </c>
      <c r="DI3" s="33" t="str">
        <f t="shared" si="3"/>
        <v>1396/12/19</v>
      </c>
      <c r="DJ3" s="33" t="str">
        <f t="shared" si="3"/>
        <v>1396/12/26</v>
      </c>
      <c r="DK3" s="33" t="str">
        <f t="shared" si="3"/>
        <v>1396/12/26</v>
      </c>
      <c r="DL3" s="33" t="str">
        <f t="shared" si="3"/>
        <v>1396/12/26</v>
      </c>
      <c r="DM3" s="33" t="str">
        <f t="shared" si="3"/>
        <v>1396/12/26</v>
      </c>
      <c r="DN3" s="33" t="str">
        <f t="shared" si="3"/>
        <v>1397/01/18</v>
      </c>
      <c r="DO3" s="33" t="str">
        <f t="shared" si="3"/>
        <v>1397/01/18</v>
      </c>
      <c r="DP3" s="33" t="str">
        <f t="shared" si="3"/>
        <v>1397/01/18</v>
      </c>
      <c r="DQ3" s="33" t="str">
        <f t="shared" si="3"/>
        <v>1397/01/18</v>
      </c>
      <c r="DR3" s="33" t="str">
        <f t="shared" si="3"/>
        <v>1397/01/25</v>
      </c>
      <c r="DS3" s="33" t="str">
        <f t="shared" si="3"/>
        <v>1397/01/25</v>
      </c>
      <c r="DT3" s="33" t="str">
        <f t="shared" si="3"/>
        <v>1397/01/25</v>
      </c>
      <c r="DU3" s="33" t="str">
        <f t="shared" si="3"/>
        <v>1397/01/25</v>
      </c>
      <c r="DV3" s="33" t="str">
        <f t="shared" si="3"/>
        <v>1397/02/01</v>
      </c>
      <c r="DW3" s="33" t="str">
        <f t="shared" si="3"/>
        <v>1397/02/01</v>
      </c>
      <c r="DX3" s="33" t="str">
        <f t="shared" si="3"/>
        <v>1397/02/01</v>
      </c>
      <c r="DY3" s="33" t="str">
        <f t="shared" si="3"/>
        <v>1397/02/01</v>
      </c>
      <c r="DZ3" s="33" t="str">
        <f t="shared" si="3"/>
        <v>1397/02/08</v>
      </c>
      <c r="EA3" s="33" t="str">
        <f t="shared" si="3"/>
        <v>1397/02/08</v>
      </c>
      <c r="EB3" s="33" t="str">
        <f t="shared" si="3"/>
        <v>1397/02/08</v>
      </c>
      <c r="EC3" s="33" t="str">
        <f t="shared" si="3"/>
        <v>1397/02/08</v>
      </c>
      <c r="ED3" s="33" t="str">
        <f t="shared" si="3"/>
        <v>1397/02/15</v>
      </c>
      <c r="EE3" s="33" t="str">
        <f t="shared" si="3"/>
        <v>1397/02/15</v>
      </c>
      <c r="EF3" s="33" t="str">
        <f t="shared" si="3"/>
        <v>1397/02/15</v>
      </c>
      <c r="EG3" s="33" t="str">
        <f t="shared" si="3"/>
        <v>1397/02/15</v>
      </c>
      <c r="EH3" s="33" t="str">
        <f t="shared" si="3"/>
        <v>1397/02/22</v>
      </c>
      <c r="EI3" s="33" t="str">
        <f t="shared" si="3"/>
        <v>1397/02/22</v>
      </c>
      <c r="EJ3" s="33" t="str">
        <f t="shared" si="3"/>
        <v>1397/02/22</v>
      </c>
      <c r="EK3" s="33" t="str">
        <f t="shared" si="3"/>
        <v>1397/02/22</v>
      </c>
      <c r="EL3" s="9"/>
      <c r="EM3" s="9"/>
    </row>
    <row r="4" spans="1:144" ht="21" x14ac:dyDescent="0.55000000000000004">
      <c r="A4" s="3">
        <v>1</v>
      </c>
      <c r="B4" s="3" t="s">
        <v>15</v>
      </c>
      <c r="C4" s="3" t="s">
        <v>12</v>
      </c>
      <c r="D4" s="3"/>
      <c r="E4" s="40" t="s">
        <v>265</v>
      </c>
      <c r="F4" s="41" t="s">
        <v>295</v>
      </c>
      <c r="G4" s="40">
        <v>1</v>
      </c>
      <c r="I4" s="13">
        <f t="shared" ref="I4:I21" si="4">COUNTIF(N4:AY4,"ت")+COUNTIF(N4:AY4,"ت+")+COUNTIF(N4:AY4,"ت-")</f>
        <v>0</v>
      </c>
      <c r="J4" s="11">
        <f t="shared" ref="J4:J21" si="5">COUNTIF(N4:AZ4,"غ")+I4/3</f>
        <v>0</v>
      </c>
      <c r="K4" s="13">
        <f t="shared" ref="K4:K21" si="6">COUNTIF(N4:AY4,"+")+COUNTIF(N4:AY4,"ت+")</f>
        <v>0</v>
      </c>
      <c r="L4" s="11">
        <f>COUNTIF(N4:BB4,"-")</f>
        <v>0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3"/>
      <c r="EM4" s="3"/>
    </row>
    <row r="5" spans="1:144" ht="21" x14ac:dyDescent="0.55000000000000004">
      <c r="A5" s="3">
        <v>2</v>
      </c>
      <c r="B5" s="3" t="s">
        <v>15</v>
      </c>
      <c r="C5" s="3" t="s">
        <v>13</v>
      </c>
      <c r="D5" s="3"/>
      <c r="E5" s="40" t="s">
        <v>266</v>
      </c>
      <c r="F5" s="41" t="s">
        <v>296</v>
      </c>
      <c r="G5" s="40">
        <v>1</v>
      </c>
      <c r="H5" s="4"/>
      <c r="I5" s="13">
        <f t="shared" si="4"/>
        <v>0</v>
      </c>
      <c r="J5" s="11">
        <f t="shared" si="5"/>
        <v>0</v>
      </c>
      <c r="K5" s="13">
        <f t="shared" si="6"/>
        <v>0</v>
      </c>
      <c r="L5" s="11">
        <f>COUNTIF(N5:BB5,"-")</f>
        <v>0</v>
      </c>
      <c r="M5" s="11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3"/>
      <c r="EM5" s="3"/>
    </row>
    <row r="6" spans="1:144" ht="21" x14ac:dyDescent="0.55000000000000004">
      <c r="A6" s="3">
        <v>3</v>
      </c>
      <c r="B6" s="3" t="s">
        <v>15</v>
      </c>
      <c r="C6" s="3" t="s">
        <v>12</v>
      </c>
      <c r="D6" s="3"/>
      <c r="E6" s="40" t="s">
        <v>267</v>
      </c>
      <c r="F6" s="41" t="s">
        <v>297</v>
      </c>
      <c r="G6" s="40">
        <v>2</v>
      </c>
      <c r="H6" s="4"/>
      <c r="I6" s="13">
        <f t="shared" si="4"/>
        <v>0</v>
      </c>
      <c r="J6" s="11">
        <f t="shared" si="5"/>
        <v>0</v>
      </c>
      <c r="K6" s="13">
        <f t="shared" si="6"/>
        <v>0</v>
      </c>
      <c r="L6" s="11">
        <f>COUNTIF(N6:BB6,"-")</f>
        <v>0</v>
      </c>
      <c r="M6" s="1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3"/>
      <c r="EM6" s="3"/>
    </row>
    <row r="7" spans="1:144" ht="21" x14ac:dyDescent="0.55000000000000004">
      <c r="A7" s="3">
        <v>4</v>
      </c>
      <c r="B7" s="3" t="s">
        <v>15</v>
      </c>
      <c r="C7" s="3" t="s">
        <v>12</v>
      </c>
      <c r="D7" s="3"/>
      <c r="E7" s="40" t="s">
        <v>268</v>
      </c>
      <c r="F7" s="41" t="s">
        <v>298</v>
      </c>
      <c r="G7" s="40">
        <v>2</v>
      </c>
      <c r="H7" s="4"/>
      <c r="I7" s="21">
        <f t="shared" si="4"/>
        <v>0</v>
      </c>
      <c r="J7" s="11">
        <f t="shared" si="5"/>
        <v>0</v>
      </c>
      <c r="K7" s="13">
        <f t="shared" si="6"/>
        <v>0</v>
      </c>
      <c r="L7" s="11">
        <f>COUNTIF(N7:BB7,"-")</f>
        <v>0</v>
      </c>
      <c r="M7" s="1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3"/>
      <c r="EM7" s="3"/>
    </row>
    <row r="8" spans="1:144" ht="21" x14ac:dyDescent="0.55000000000000004">
      <c r="A8" s="3">
        <v>5</v>
      </c>
      <c r="B8" s="3" t="s">
        <v>14</v>
      </c>
      <c r="C8" s="3" t="s">
        <v>13</v>
      </c>
      <c r="D8" s="3"/>
      <c r="E8" s="40" t="s">
        <v>269</v>
      </c>
      <c r="F8" s="41" t="s">
        <v>299</v>
      </c>
      <c r="G8" s="40">
        <v>3</v>
      </c>
      <c r="H8" s="4"/>
      <c r="I8" s="13">
        <f t="shared" si="4"/>
        <v>0</v>
      </c>
      <c r="J8" s="11">
        <f t="shared" si="5"/>
        <v>0</v>
      </c>
      <c r="K8" s="13">
        <f t="shared" si="6"/>
        <v>0</v>
      </c>
      <c r="L8" s="11">
        <f>COUNTIF(N8:AY8,"-")+COUNTIF(N8:AY8,"ت-")</f>
        <v>0</v>
      </c>
      <c r="M8" s="11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3"/>
      <c r="EM8" s="3"/>
    </row>
    <row r="9" spans="1:144" ht="21" x14ac:dyDescent="0.55000000000000004">
      <c r="A9" s="3">
        <v>6</v>
      </c>
      <c r="B9" s="3" t="s">
        <v>11</v>
      </c>
      <c r="C9" s="3" t="s">
        <v>12</v>
      </c>
      <c r="D9" s="3"/>
      <c r="E9" s="40" t="s">
        <v>270</v>
      </c>
      <c r="F9" s="41" t="s">
        <v>300</v>
      </c>
      <c r="G9" s="40">
        <v>3</v>
      </c>
      <c r="H9" s="4"/>
      <c r="I9" s="13">
        <f t="shared" si="4"/>
        <v>0</v>
      </c>
      <c r="J9" s="11">
        <f t="shared" si="5"/>
        <v>0</v>
      </c>
      <c r="K9" s="13">
        <f t="shared" si="6"/>
        <v>0</v>
      </c>
      <c r="L9" s="11">
        <f t="shared" ref="L9:L21" si="7">COUNTIF(N9:BB9,"-")</f>
        <v>0</v>
      </c>
      <c r="M9" s="11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3"/>
      <c r="EM9" s="3"/>
    </row>
    <row r="10" spans="1:144" ht="21" x14ac:dyDescent="0.55000000000000004">
      <c r="A10" s="3">
        <v>7</v>
      </c>
      <c r="B10" s="3" t="s">
        <v>15</v>
      </c>
      <c r="C10" s="3" t="s">
        <v>16</v>
      </c>
      <c r="D10" s="3"/>
      <c r="E10" s="40" t="s">
        <v>271</v>
      </c>
      <c r="F10" s="41" t="s">
        <v>301</v>
      </c>
      <c r="G10" s="40">
        <v>4</v>
      </c>
      <c r="H10" s="4"/>
      <c r="I10" s="13">
        <f t="shared" si="4"/>
        <v>0</v>
      </c>
      <c r="J10" s="11">
        <f t="shared" si="5"/>
        <v>0</v>
      </c>
      <c r="K10" s="13">
        <f t="shared" si="6"/>
        <v>0</v>
      </c>
      <c r="L10" s="11">
        <f t="shared" si="7"/>
        <v>0</v>
      </c>
      <c r="M10" s="1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3"/>
      <c r="EM10" s="3"/>
    </row>
    <row r="11" spans="1:144" ht="21" x14ac:dyDescent="0.55000000000000004">
      <c r="A11" s="3">
        <v>8</v>
      </c>
      <c r="B11" s="3" t="s">
        <v>20</v>
      </c>
      <c r="C11" s="3" t="s">
        <v>13</v>
      </c>
      <c r="D11" s="3"/>
      <c r="E11" s="40" t="s">
        <v>272</v>
      </c>
      <c r="F11" s="41" t="s">
        <v>302</v>
      </c>
      <c r="G11" s="40">
        <v>4</v>
      </c>
      <c r="I11" s="13">
        <f t="shared" si="4"/>
        <v>0</v>
      </c>
      <c r="J11" s="11">
        <f t="shared" si="5"/>
        <v>0</v>
      </c>
      <c r="K11" s="13">
        <f t="shared" si="6"/>
        <v>0</v>
      </c>
      <c r="L11" s="11">
        <f t="shared" si="7"/>
        <v>0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3"/>
      <c r="EM11" s="3"/>
    </row>
    <row r="12" spans="1:144" ht="21" x14ac:dyDescent="0.55000000000000004">
      <c r="A12" s="3">
        <v>9</v>
      </c>
      <c r="B12" s="3" t="s">
        <v>17</v>
      </c>
      <c r="C12" s="3" t="s">
        <v>12</v>
      </c>
      <c r="D12" s="3"/>
      <c r="E12" s="40" t="s">
        <v>273</v>
      </c>
      <c r="F12" s="41" t="s">
        <v>303</v>
      </c>
      <c r="G12" s="40">
        <v>5</v>
      </c>
      <c r="H12" s="4"/>
      <c r="I12" s="13">
        <f t="shared" si="4"/>
        <v>0</v>
      </c>
      <c r="J12" s="11">
        <f t="shared" si="5"/>
        <v>0</v>
      </c>
      <c r="K12" s="13">
        <f t="shared" si="6"/>
        <v>0</v>
      </c>
      <c r="L12" s="11">
        <f t="shared" si="7"/>
        <v>0</v>
      </c>
      <c r="M12" s="11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3"/>
      <c r="EM12" s="3"/>
    </row>
    <row r="13" spans="1:144" ht="21" x14ac:dyDescent="0.55000000000000004">
      <c r="A13" s="3">
        <v>10</v>
      </c>
      <c r="B13" s="3" t="s">
        <v>15</v>
      </c>
      <c r="C13" s="3" t="s">
        <v>16</v>
      </c>
      <c r="D13" s="3"/>
      <c r="E13" s="40" t="s">
        <v>274</v>
      </c>
      <c r="F13" s="41" t="s">
        <v>304</v>
      </c>
      <c r="G13" s="40">
        <v>5</v>
      </c>
      <c r="I13" s="13">
        <f t="shared" si="4"/>
        <v>0</v>
      </c>
      <c r="J13" s="11">
        <f t="shared" si="5"/>
        <v>0</v>
      </c>
      <c r="K13" s="13">
        <f t="shared" si="6"/>
        <v>0</v>
      </c>
      <c r="L13" s="11">
        <f t="shared" si="7"/>
        <v>0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3"/>
      <c r="EM13" s="3"/>
    </row>
    <row r="14" spans="1:144" ht="21" x14ac:dyDescent="0.55000000000000004">
      <c r="A14" s="3">
        <v>11</v>
      </c>
      <c r="B14" s="16" t="s">
        <v>15</v>
      </c>
      <c r="C14" s="16" t="s">
        <v>12</v>
      </c>
      <c r="D14" s="16"/>
      <c r="E14" s="40" t="s">
        <v>275</v>
      </c>
      <c r="F14" s="41" t="s">
        <v>305</v>
      </c>
      <c r="G14" s="40">
        <v>6</v>
      </c>
      <c r="H14" s="20"/>
      <c r="I14" s="22">
        <f t="shared" si="4"/>
        <v>0</v>
      </c>
      <c r="J14" s="11">
        <f t="shared" si="5"/>
        <v>0</v>
      </c>
      <c r="K14" s="13">
        <f t="shared" si="6"/>
        <v>0</v>
      </c>
      <c r="L14" s="11">
        <f t="shared" si="7"/>
        <v>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3"/>
      <c r="EM14" s="3"/>
    </row>
    <row r="15" spans="1:144" ht="21" x14ac:dyDescent="0.55000000000000004">
      <c r="A15" s="3">
        <v>12</v>
      </c>
      <c r="B15" s="3" t="s">
        <v>14</v>
      </c>
      <c r="C15" s="3" t="s">
        <v>13</v>
      </c>
      <c r="D15" s="3"/>
      <c r="E15" s="40" t="s">
        <v>276</v>
      </c>
      <c r="F15" s="41" t="s">
        <v>306</v>
      </c>
      <c r="G15" s="40">
        <v>6</v>
      </c>
      <c r="H15" s="4"/>
      <c r="I15" s="13">
        <f t="shared" si="4"/>
        <v>0</v>
      </c>
      <c r="J15" s="11">
        <f t="shared" si="5"/>
        <v>0</v>
      </c>
      <c r="K15" s="13">
        <f t="shared" si="6"/>
        <v>0</v>
      </c>
      <c r="L15" s="11">
        <f t="shared" si="7"/>
        <v>0</v>
      </c>
      <c r="M15" s="1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3"/>
      <c r="EM15" s="3"/>
    </row>
    <row r="16" spans="1:144" ht="21" x14ac:dyDescent="0.55000000000000004">
      <c r="A16" s="3">
        <v>13</v>
      </c>
      <c r="B16" s="3" t="s">
        <v>15</v>
      </c>
      <c r="C16" s="3" t="s">
        <v>12</v>
      </c>
      <c r="D16" s="3"/>
      <c r="E16" s="40" t="s">
        <v>277</v>
      </c>
      <c r="F16" s="41" t="s">
        <v>307</v>
      </c>
      <c r="G16" s="40">
        <v>7</v>
      </c>
      <c r="H16" s="4"/>
      <c r="I16" s="13">
        <f t="shared" si="4"/>
        <v>0</v>
      </c>
      <c r="J16" s="11">
        <f t="shared" si="5"/>
        <v>0</v>
      </c>
      <c r="K16" s="13">
        <f t="shared" si="6"/>
        <v>0</v>
      </c>
      <c r="L16" s="11">
        <f t="shared" si="7"/>
        <v>0</v>
      </c>
      <c r="M16" s="1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3"/>
      <c r="EM16" s="3"/>
    </row>
    <row r="17" spans="1:143" ht="21" x14ac:dyDescent="0.55000000000000004">
      <c r="A17" s="3">
        <v>14</v>
      </c>
      <c r="B17" s="3" t="s">
        <v>15</v>
      </c>
      <c r="C17" s="3" t="s">
        <v>16</v>
      </c>
      <c r="D17" s="3"/>
      <c r="E17" s="40" t="s">
        <v>278</v>
      </c>
      <c r="F17" s="41" t="s">
        <v>308</v>
      </c>
      <c r="G17" s="40">
        <v>7</v>
      </c>
      <c r="H17" s="4"/>
      <c r="I17" s="13">
        <f t="shared" si="4"/>
        <v>0</v>
      </c>
      <c r="J17" s="11">
        <f t="shared" si="5"/>
        <v>0</v>
      </c>
      <c r="K17" s="13">
        <f t="shared" si="6"/>
        <v>0</v>
      </c>
      <c r="L17" s="11">
        <f t="shared" si="7"/>
        <v>0</v>
      </c>
      <c r="M17" s="1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3"/>
      <c r="EM17" s="3"/>
    </row>
    <row r="18" spans="1:143" ht="21" x14ac:dyDescent="0.55000000000000004">
      <c r="A18" s="3">
        <v>15</v>
      </c>
      <c r="B18" s="3" t="s">
        <v>14</v>
      </c>
      <c r="C18" s="3" t="s">
        <v>13</v>
      </c>
      <c r="D18" s="3"/>
      <c r="E18" s="40" t="s">
        <v>279</v>
      </c>
      <c r="F18" s="41" t="s">
        <v>309</v>
      </c>
      <c r="G18" s="40">
        <v>8</v>
      </c>
      <c r="H18" s="4"/>
      <c r="I18" s="13">
        <f t="shared" si="4"/>
        <v>0</v>
      </c>
      <c r="J18" s="11">
        <f t="shared" si="5"/>
        <v>0</v>
      </c>
      <c r="K18" s="13">
        <f t="shared" si="6"/>
        <v>0</v>
      </c>
      <c r="L18" s="11">
        <f t="shared" si="7"/>
        <v>0</v>
      </c>
      <c r="M18" s="11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3"/>
      <c r="EM18" s="3"/>
    </row>
    <row r="19" spans="1:143" ht="21" x14ac:dyDescent="0.55000000000000004">
      <c r="A19" s="3">
        <v>16</v>
      </c>
      <c r="E19" s="40" t="s">
        <v>280</v>
      </c>
      <c r="F19" s="41" t="s">
        <v>310</v>
      </c>
      <c r="G19" s="40">
        <v>8</v>
      </c>
      <c r="H19" s="4"/>
      <c r="I19" s="13">
        <f t="shared" si="4"/>
        <v>0</v>
      </c>
      <c r="J19" s="11">
        <f t="shared" si="5"/>
        <v>0</v>
      </c>
      <c r="K19" s="13">
        <f t="shared" si="6"/>
        <v>0</v>
      </c>
      <c r="L19" s="11">
        <f t="shared" si="7"/>
        <v>0</v>
      </c>
      <c r="M19" s="11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3"/>
      <c r="EM19" s="3"/>
    </row>
    <row r="20" spans="1:143" ht="21" x14ac:dyDescent="0.55000000000000004">
      <c r="A20" s="3">
        <v>17</v>
      </c>
      <c r="E20" s="40" t="s">
        <v>281</v>
      </c>
      <c r="F20" s="41" t="s">
        <v>311</v>
      </c>
      <c r="G20" s="40">
        <v>9</v>
      </c>
      <c r="H20" s="4"/>
      <c r="I20" s="13">
        <f t="shared" si="4"/>
        <v>0</v>
      </c>
      <c r="J20" s="11">
        <f t="shared" si="5"/>
        <v>0</v>
      </c>
      <c r="K20" s="13">
        <f t="shared" si="6"/>
        <v>0</v>
      </c>
      <c r="L20" s="11">
        <f t="shared" si="7"/>
        <v>0</v>
      </c>
      <c r="M20" s="11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3"/>
      <c r="EM20" s="3"/>
    </row>
    <row r="21" spans="1:143" ht="21" x14ac:dyDescent="0.55000000000000004">
      <c r="A21" s="3">
        <v>18</v>
      </c>
      <c r="E21" s="40" t="s">
        <v>282</v>
      </c>
      <c r="F21" s="41" t="s">
        <v>312</v>
      </c>
      <c r="G21" s="40">
        <v>9</v>
      </c>
      <c r="I21" s="13">
        <f t="shared" si="4"/>
        <v>0</v>
      </c>
      <c r="J21" s="11">
        <f t="shared" si="5"/>
        <v>0</v>
      </c>
      <c r="K21" s="13">
        <f t="shared" si="6"/>
        <v>0</v>
      </c>
      <c r="L21" s="11">
        <f t="shared" si="7"/>
        <v>0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3"/>
      <c r="EM21" s="3"/>
    </row>
    <row r="22" spans="1:143" ht="21" x14ac:dyDescent="0.55000000000000004">
      <c r="A22" s="3">
        <v>19</v>
      </c>
      <c r="E22" s="40" t="s">
        <v>283</v>
      </c>
      <c r="F22" s="41" t="s">
        <v>313</v>
      </c>
      <c r="G22" s="40">
        <v>10</v>
      </c>
      <c r="I22" s="13">
        <f t="shared" ref="I22:I33" si="8">COUNTIF(N22:AY22,"ت")+COUNTIF(N22:AY22,"ت+")+COUNTIF(N22:AY22,"ت-")</f>
        <v>0</v>
      </c>
      <c r="J22" s="11">
        <f t="shared" ref="J22:J33" si="9">COUNTIF(N22:AZ22,"غ")+I22/3</f>
        <v>0</v>
      </c>
      <c r="K22" s="13">
        <f t="shared" ref="K22:K33" si="10">COUNTIF(N22:AY22,"+")+COUNTIF(N22:AY22,"ت+")</f>
        <v>0</v>
      </c>
      <c r="L22" s="11">
        <f t="shared" ref="L22:L33" si="11">COUNTIF(N22:BB22,"-")</f>
        <v>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3"/>
      <c r="EM22" s="3"/>
    </row>
    <row r="23" spans="1:143" ht="21" x14ac:dyDescent="0.55000000000000004">
      <c r="A23" s="3">
        <v>20</v>
      </c>
      <c r="E23" s="40" t="s">
        <v>284</v>
      </c>
      <c r="F23" s="41" t="s">
        <v>314</v>
      </c>
      <c r="G23" s="40">
        <v>10</v>
      </c>
      <c r="I23" s="13">
        <f t="shared" si="8"/>
        <v>0</v>
      </c>
      <c r="J23" s="11">
        <f t="shared" si="9"/>
        <v>0</v>
      </c>
      <c r="K23" s="13">
        <f t="shared" si="10"/>
        <v>0</v>
      </c>
      <c r="L23" s="11">
        <f t="shared" si="11"/>
        <v>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3"/>
      <c r="EM23" s="3"/>
    </row>
    <row r="24" spans="1:143" ht="21" x14ac:dyDescent="0.55000000000000004">
      <c r="A24" s="3">
        <v>21</v>
      </c>
      <c r="E24" s="40" t="s">
        <v>285</v>
      </c>
      <c r="F24" s="41" t="s">
        <v>315</v>
      </c>
      <c r="G24" s="40">
        <v>11</v>
      </c>
      <c r="I24" s="13">
        <f t="shared" si="8"/>
        <v>0</v>
      </c>
      <c r="J24" s="11">
        <f t="shared" si="9"/>
        <v>0</v>
      </c>
      <c r="K24" s="13">
        <f t="shared" si="10"/>
        <v>0</v>
      </c>
      <c r="L24" s="11">
        <f t="shared" si="11"/>
        <v>0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3"/>
      <c r="EM24" s="3"/>
    </row>
    <row r="25" spans="1:143" ht="21" x14ac:dyDescent="0.55000000000000004">
      <c r="A25" s="3">
        <v>22</v>
      </c>
      <c r="E25" s="40" t="s">
        <v>286</v>
      </c>
      <c r="F25" s="41" t="s">
        <v>316</v>
      </c>
      <c r="G25" s="40">
        <v>11</v>
      </c>
      <c r="I25" s="13">
        <f t="shared" si="8"/>
        <v>0</v>
      </c>
      <c r="J25" s="11">
        <f t="shared" si="9"/>
        <v>0</v>
      </c>
      <c r="K25" s="13">
        <f t="shared" si="10"/>
        <v>0</v>
      </c>
      <c r="L25" s="11">
        <f t="shared" si="11"/>
        <v>0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3"/>
      <c r="EM25" s="3"/>
    </row>
    <row r="26" spans="1:143" ht="21" x14ac:dyDescent="0.55000000000000004">
      <c r="A26" s="3">
        <v>23</v>
      </c>
      <c r="E26" s="40" t="s">
        <v>287</v>
      </c>
      <c r="F26" s="41" t="s">
        <v>317</v>
      </c>
      <c r="G26" s="40">
        <v>12</v>
      </c>
      <c r="I26" s="13">
        <f t="shared" si="8"/>
        <v>0</v>
      </c>
      <c r="J26" s="11">
        <f t="shared" si="9"/>
        <v>0</v>
      </c>
      <c r="K26" s="13">
        <f t="shared" si="10"/>
        <v>0</v>
      </c>
      <c r="L26" s="11">
        <f t="shared" si="11"/>
        <v>0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3"/>
      <c r="EM26" s="3"/>
    </row>
    <row r="27" spans="1:143" ht="21" x14ac:dyDescent="0.55000000000000004">
      <c r="A27" s="3">
        <v>24</v>
      </c>
      <c r="E27" s="40" t="s">
        <v>288</v>
      </c>
      <c r="F27" s="41" t="s">
        <v>318</v>
      </c>
      <c r="G27" s="40">
        <v>12</v>
      </c>
      <c r="I27" s="13">
        <f t="shared" si="8"/>
        <v>0</v>
      </c>
      <c r="J27" s="11">
        <f t="shared" si="9"/>
        <v>0</v>
      </c>
      <c r="K27" s="13">
        <f t="shared" si="10"/>
        <v>0</v>
      </c>
      <c r="L27" s="11">
        <f t="shared" si="11"/>
        <v>0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3"/>
      <c r="EM27" s="3"/>
    </row>
    <row r="28" spans="1:143" ht="21" x14ac:dyDescent="0.55000000000000004">
      <c r="A28" s="3">
        <v>25</v>
      </c>
      <c r="E28" s="40" t="s">
        <v>289</v>
      </c>
      <c r="F28" s="41" t="s">
        <v>319</v>
      </c>
      <c r="G28" s="40">
        <v>13</v>
      </c>
      <c r="I28" s="13">
        <f t="shared" si="8"/>
        <v>0</v>
      </c>
      <c r="J28" s="11">
        <f t="shared" si="9"/>
        <v>0</v>
      </c>
      <c r="K28" s="13">
        <f t="shared" si="10"/>
        <v>0</v>
      </c>
      <c r="L28" s="11">
        <f t="shared" si="11"/>
        <v>0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3"/>
      <c r="EM28" s="3"/>
    </row>
    <row r="29" spans="1:143" ht="21" x14ac:dyDescent="0.55000000000000004">
      <c r="A29" s="3">
        <v>26</v>
      </c>
      <c r="E29" s="40" t="s">
        <v>290</v>
      </c>
      <c r="F29" s="41" t="s">
        <v>320</v>
      </c>
      <c r="G29" s="40">
        <v>13</v>
      </c>
      <c r="I29" s="13">
        <f t="shared" si="8"/>
        <v>0</v>
      </c>
      <c r="J29" s="11">
        <f t="shared" si="9"/>
        <v>0</v>
      </c>
      <c r="K29" s="13">
        <f t="shared" si="10"/>
        <v>0</v>
      </c>
      <c r="L29" s="11">
        <f t="shared" si="11"/>
        <v>0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3"/>
      <c r="EM29" s="3"/>
    </row>
    <row r="30" spans="1:143" ht="21" x14ac:dyDescent="0.55000000000000004">
      <c r="A30" s="3">
        <v>27</v>
      </c>
      <c r="E30" s="40" t="s">
        <v>291</v>
      </c>
      <c r="F30" s="41" t="s">
        <v>321</v>
      </c>
      <c r="G30" s="40">
        <v>14</v>
      </c>
      <c r="I30" s="13">
        <f t="shared" si="8"/>
        <v>0</v>
      </c>
      <c r="J30" s="11">
        <f t="shared" si="9"/>
        <v>0</v>
      </c>
      <c r="K30" s="13">
        <f t="shared" si="10"/>
        <v>0</v>
      </c>
      <c r="L30" s="11">
        <f t="shared" si="11"/>
        <v>0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3"/>
      <c r="EM30" s="3"/>
    </row>
    <row r="31" spans="1:143" ht="21" x14ac:dyDescent="0.55000000000000004">
      <c r="A31" s="3">
        <v>28</v>
      </c>
      <c r="E31" s="40" t="s">
        <v>292</v>
      </c>
      <c r="F31" s="41" t="s">
        <v>322</v>
      </c>
      <c r="G31" s="40">
        <v>14</v>
      </c>
      <c r="I31" s="13">
        <f t="shared" si="8"/>
        <v>0</v>
      </c>
      <c r="J31" s="11">
        <f t="shared" si="9"/>
        <v>0</v>
      </c>
      <c r="K31" s="13">
        <f t="shared" si="10"/>
        <v>0</v>
      </c>
      <c r="L31" s="11">
        <f t="shared" si="11"/>
        <v>0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3"/>
      <c r="EM31" s="3"/>
    </row>
    <row r="32" spans="1:143" ht="21" x14ac:dyDescent="0.55000000000000004">
      <c r="A32" s="3">
        <v>29</v>
      </c>
      <c r="E32" s="40" t="s">
        <v>293</v>
      </c>
      <c r="F32" s="41" t="s">
        <v>323</v>
      </c>
      <c r="G32" s="40">
        <v>15</v>
      </c>
      <c r="I32" s="13">
        <f t="shared" si="8"/>
        <v>0</v>
      </c>
      <c r="J32" s="11">
        <f t="shared" si="9"/>
        <v>0</v>
      </c>
      <c r="K32" s="13">
        <f t="shared" si="10"/>
        <v>0</v>
      </c>
      <c r="L32" s="11">
        <f t="shared" si="11"/>
        <v>0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3"/>
      <c r="EM32" s="3"/>
    </row>
    <row r="33" spans="1:143" ht="21" x14ac:dyDescent="0.55000000000000004">
      <c r="A33" s="3">
        <v>30</v>
      </c>
      <c r="E33" s="40" t="s">
        <v>294</v>
      </c>
      <c r="F33" s="41" t="s">
        <v>324</v>
      </c>
      <c r="G33" s="40">
        <v>15</v>
      </c>
      <c r="I33" s="13">
        <f t="shared" si="8"/>
        <v>0</v>
      </c>
      <c r="J33" s="11">
        <f t="shared" si="9"/>
        <v>0</v>
      </c>
      <c r="K33" s="13">
        <f t="shared" si="10"/>
        <v>0</v>
      </c>
      <c r="L33" s="11">
        <f t="shared" si="11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3"/>
      <c r="EM33" s="3"/>
    </row>
  </sheetData>
  <sheetProtection algorithmName="SHA-512" hashValue="e6y4y8Tmf3dD4NTljfB80hTlDCG0GJ/XUiC5ch3vvLu5pG50TlEAv5x+hftqrxHkewX6MMwRJU144dO8eoOAyA==" saltValue="1oW/yp9JkxPQ5pSkoLNuSA==" spinCount="100000" sheet="1" objects="1" scenarios="1"/>
  <sortState ref="E4:AG21">
    <sortCondition ref="G4:G21"/>
  </sortState>
  <conditionalFormatting sqref="N20 O19:T19 P20:T20 N18:T18 N5:X17 AA21:AG33 N21:T33 Y5:Z33 U18:X33 Z5:EM11 N4:EM4 AA12:EM20 AI21:EM33">
    <cfRule type="cellIs" dxfId="131" priority="82" operator="equal">
      <formula>"-"</formula>
    </cfRule>
    <cfRule type="cellIs" dxfId="130" priority="83" operator="equal">
      <formula>"ت"</formula>
    </cfRule>
  </conditionalFormatting>
  <conditionalFormatting sqref="N20 O19:T19 P20:T20 N18:T18 N5:X17 AA21:AG33 N21:T33 Y5:Z33 U18:X33 Z5:EM11 N4:EM4 AA12:EM20 AI21:EM33">
    <cfRule type="cellIs" dxfId="129" priority="81" operator="equal">
      <formula>"غ"</formula>
    </cfRule>
  </conditionalFormatting>
  <conditionalFormatting sqref="N20 O19:T19 P20:T20 N18:T18 N5:X17 AA21:AG33 N21:T33 Y5:Z33 U18:X33 Z5:EM11 N4:EM4 AA12:EM20 AI21:EM33">
    <cfRule type="cellIs" dxfId="128" priority="80" operator="equal">
      <formula>"+"</formula>
    </cfRule>
  </conditionalFormatting>
  <conditionalFormatting sqref="N20 O19:T19 P20:T20 N18:T18 N5:X17 AA21:AG33 N21:T33 Y5:Z33 U18:X33 Z5:EM11 N4:EM4 AA12:EM20 AI21:EM33">
    <cfRule type="cellIs" dxfId="127" priority="79" operator="equal">
      <formula>"-"</formula>
    </cfRule>
  </conditionalFormatting>
  <conditionalFormatting sqref="N19">
    <cfRule type="cellIs" dxfId="126" priority="33" operator="equal">
      <formula>"+"</formula>
    </cfRule>
  </conditionalFormatting>
  <conditionalFormatting sqref="N19">
    <cfRule type="cellIs" dxfId="125" priority="32" operator="equal">
      <formula>"-"</formula>
    </cfRule>
  </conditionalFormatting>
  <conditionalFormatting sqref="O20">
    <cfRule type="cellIs" dxfId="124" priority="15" operator="equal">
      <formula>"+"</formula>
    </cfRule>
  </conditionalFormatting>
  <conditionalFormatting sqref="O20">
    <cfRule type="cellIs" dxfId="123" priority="14" operator="equal">
      <formula>"-"</formula>
    </cfRule>
  </conditionalFormatting>
  <conditionalFormatting sqref="J4:J33">
    <cfRule type="cellIs" dxfId="122" priority="9" operator="greaterThanOrEqual">
      <formula>8</formula>
    </cfRule>
  </conditionalFormatting>
  <conditionalFormatting sqref="AH21:AH33">
    <cfRule type="cellIs" dxfId="121" priority="5" operator="equal">
      <formula>"+"</formula>
    </cfRule>
  </conditionalFormatting>
  <conditionalFormatting sqref="AH21:AH33">
    <cfRule type="cellIs" dxfId="120" priority="4" operator="equal">
      <formula>"-"</formula>
    </cfRule>
  </conditionalFormatting>
  <conditionalFormatting sqref="H14:I14 G16">
    <cfRule type="duplicateValues" dxfId="119" priority="3"/>
  </conditionalFormatting>
  <conditionalFormatting sqref="E4:E33">
    <cfRule type="duplicateValues" dxfId="118" priority="187"/>
  </conditionalFormatting>
  <dataValidations count="1">
    <dataValidation type="list" allowBlank="1" showInputMessage="1" showErrorMessage="1" sqref="N4:EM33">
      <formula1>"ت,غ,+,-,ت+,ت-"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33"/>
  <sheetViews>
    <sheetView rightToLeft="1" topLeftCell="A2" zoomScale="98" zoomScaleNormal="98" workbookViewId="0">
      <pane xSplit="6" ySplit="2" topLeftCell="G4" activePane="bottomRight" state="frozen"/>
      <selection activeCell="N4" sqref="N4:N21"/>
      <selection pane="topRight" activeCell="N4" sqref="N4:N21"/>
      <selection pane="bottomLeft" activeCell="N4" sqref="N4:N21"/>
      <selection pane="bottomRight" activeCell="L4" sqref="L4"/>
    </sheetView>
  </sheetViews>
  <sheetFormatPr defaultColWidth="9.140625" defaultRowHeight="12.75" x14ac:dyDescent="0.2"/>
  <cols>
    <col min="1" max="1" width="5.140625" style="1" bestFit="1" customWidth="1"/>
    <col min="2" max="2" width="12.42578125" style="1" hidden="1" customWidth="1"/>
    <col min="3" max="3" width="6.28515625" style="1" hidden="1" customWidth="1"/>
    <col min="4" max="4" width="12.7109375" style="1" hidden="1" customWidth="1"/>
    <col min="5" max="5" width="18.85546875" style="1" bestFit="1" customWidth="1"/>
    <col min="6" max="6" width="15.42578125" style="1" customWidth="1"/>
    <col min="7" max="11" width="6.28515625" style="1" hidden="1" customWidth="1"/>
    <col min="12" max="12" width="7.7109375" style="1" customWidth="1"/>
    <col min="13" max="13" width="9" style="1" customWidth="1"/>
    <col min="14" max="14" width="10" style="1" bestFit="1" customWidth="1"/>
    <col min="15" max="15" width="13" style="1" customWidth="1"/>
    <col min="16" max="17" width="9.140625" style="1"/>
    <col min="18" max="20" width="10.42578125" style="1" customWidth="1"/>
    <col min="21" max="16384" width="9.140625" style="1"/>
  </cols>
  <sheetData>
    <row r="1" spans="1:21" ht="21" x14ac:dyDescent="0.55000000000000004">
      <c r="E1" s="2"/>
      <c r="F1" s="2"/>
    </row>
    <row r="2" spans="1:21" ht="21" x14ac:dyDescent="0.55000000000000004">
      <c r="E2" s="55" t="str">
        <f>'اطلاعات اولیه'!B3</f>
        <v>محل درج عنوان پودمان 1</v>
      </c>
      <c r="F2" s="56"/>
    </row>
    <row r="3" spans="1:21" s="10" customFormat="1" ht="57.75" x14ac:dyDescent="0.25">
      <c r="A3" s="7" t="s">
        <v>1</v>
      </c>
      <c r="B3" s="7" t="s">
        <v>18</v>
      </c>
      <c r="C3" s="7" t="s">
        <v>19</v>
      </c>
      <c r="D3" s="8" t="s">
        <v>10</v>
      </c>
      <c r="E3" s="8" t="s">
        <v>2</v>
      </c>
      <c r="F3" s="8" t="s">
        <v>3</v>
      </c>
      <c r="G3" s="8" t="str">
        <f>لیست!I3</f>
        <v>تاخیر</v>
      </c>
      <c r="H3" s="8" t="str">
        <f>لیست!J3</f>
        <v>غیبت</v>
      </c>
      <c r="I3" s="8" t="str">
        <f>لیست!K3</f>
        <v>مثبت</v>
      </c>
      <c r="J3" s="8" t="str">
        <f>لیست!L3</f>
        <v>منفی</v>
      </c>
      <c r="K3" s="8"/>
      <c r="L3" s="23" t="s">
        <v>32</v>
      </c>
      <c r="M3" s="23" t="s">
        <v>22</v>
      </c>
      <c r="N3" s="23" t="s">
        <v>33</v>
      </c>
      <c r="O3" s="23"/>
      <c r="Q3" s="23" t="s">
        <v>25</v>
      </c>
      <c r="R3" s="23" t="str">
        <f>'اطلاعات اولیه'!D3</f>
        <v>واحد یادگیری 1</v>
      </c>
      <c r="S3" s="23" t="str">
        <f>'اطلاعات اولیه'!E3</f>
        <v/>
      </c>
      <c r="T3" s="23" t="str">
        <f>'اطلاعات اولیه'!F3</f>
        <v/>
      </c>
      <c r="U3" s="47">
        <f>3-COUNTBLANK(R3:T3)</f>
        <v>1</v>
      </c>
    </row>
    <row r="4" spans="1:21" ht="21" x14ac:dyDescent="0.55000000000000004">
      <c r="A4" s="17">
        <v>1</v>
      </c>
      <c r="B4" s="3" t="s">
        <v>15</v>
      </c>
      <c r="C4" s="3" t="s">
        <v>12</v>
      </c>
      <c r="D4" s="3"/>
      <c r="E4" s="3" t="str">
        <f>لیست!E4</f>
        <v>رضوی 1</v>
      </c>
      <c r="F4" s="3" t="str">
        <f>لیست!F4</f>
        <v>علی 1</v>
      </c>
      <c r="G4" s="8">
        <f>لیست!I4</f>
        <v>0</v>
      </c>
      <c r="H4" s="8">
        <f>لیست!J4</f>
        <v>0</v>
      </c>
      <c r="I4" s="8">
        <f>لیست!K4</f>
        <v>0</v>
      </c>
      <c r="J4" s="8">
        <f>لیست!L4</f>
        <v>0</v>
      </c>
      <c r="K4" s="8">
        <v>1</v>
      </c>
      <c r="L4" s="48"/>
      <c r="M4" s="8">
        <f>Q4</f>
        <v>0</v>
      </c>
      <c r="N4" s="8">
        <f>L4+M4*5</f>
        <v>0</v>
      </c>
      <c r="O4" s="3"/>
      <c r="Q4" s="8">
        <f>IF(OR(R4=1,S4=1,T4=1),1,MAX(R4:T4))</f>
        <v>0</v>
      </c>
      <c r="R4" s="48"/>
      <c r="S4" s="48"/>
      <c r="T4" s="48"/>
    </row>
    <row r="5" spans="1:21" ht="21" x14ac:dyDescent="0.55000000000000004">
      <c r="A5" s="17">
        <v>2</v>
      </c>
      <c r="B5" s="3" t="s">
        <v>15</v>
      </c>
      <c r="C5" s="3" t="s">
        <v>13</v>
      </c>
      <c r="D5" s="3"/>
      <c r="E5" s="3" t="str">
        <f>لیست!E5</f>
        <v>رضوی 2</v>
      </c>
      <c r="F5" s="3" t="str">
        <f>لیست!F5</f>
        <v>علی 2</v>
      </c>
      <c r="G5" s="8">
        <f>لیست!I5</f>
        <v>0</v>
      </c>
      <c r="H5" s="8">
        <f>لیست!J5</f>
        <v>0</v>
      </c>
      <c r="I5" s="8">
        <f>لیست!K5</f>
        <v>0</v>
      </c>
      <c r="J5" s="8">
        <f>لیست!L5</f>
        <v>0</v>
      </c>
      <c r="K5" s="8">
        <v>1</v>
      </c>
      <c r="L5" s="48"/>
      <c r="M5" s="8">
        <f>Q5</f>
        <v>0</v>
      </c>
      <c r="N5" s="8">
        <f t="shared" ref="N5:N21" si="0">L5+M5*5</f>
        <v>0</v>
      </c>
      <c r="O5" s="3"/>
      <c r="Q5" s="8">
        <f t="shared" ref="Q5:Q33" si="1">IF(OR(R5=1,S5=1,T5=1),1,MAX(R5:T5))</f>
        <v>0</v>
      </c>
      <c r="R5" s="48"/>
      <c r="S5" s="48"/>
      <c r="T5" s="48"/>
    </row>
    <row r="6" spans="1:21" ht="21" x14ac:dyDescent="0.55000000000000004">
      <c r="A6" s="17">
        <v>3</v>
      </c>
      <c r="B6" s="19"/>
      <c r="C6" s="19"/>
      <c r="D6" s="19"/>
      <c r="E6" s="3" t="str">
        <f>لیست!E6</f>
        <v>رضوی 3</v>
      </c>
      <c r="F6" s="3" t="str">
        <f>لیست!F6</f>
        <v>علی 3</v>
      </c>
      <c r="G6" s="8" t="e">
        <f>لیست!#REF!</f>
        <v>#REF!</v>
      </c>
      <c r="H6" s="8" t="e">
        <f>لیست!#REF!</f>
        <v>#REF!</v>
      </c>
      <c r="I6" s="8" t="e">
        <f>لیست!#REF!</f>
        <v>#REF!</v>
      </c>
      <c r="J6" s="8" t="e">
        <f>لیست!#REF!</f>
        <v>#REF!</v>
      </c>
      <c r="K6" s="8"/>
      <c r="L6" s="48"/>
      <c r="M6" s="8">
        <f t="shared" ref="M6:M33" si="2">Q6</f>
        <v>0</v>
      </c>
      <c r="N6" s="8">
        <f t="shared" si="0"/>
        <v>0</v>
      </c>
      <c r="O6" s="3"/>
      <c r="Q6" s="8">
        <f t="shared" si="1"/>
        <v>0</v>
      </c>
      <c r="R6" s="48"/>
      <c r="S6" s="48"/>
      <c r="T6" s="48"/>
    </row>
    <row r="7" spans="1:21" ht="21" x14ac:dyDescent="0.55000000000000004">
      <c r="A7" s="17">
        <v>4</v>
      </c>
      <c r="B7" s="3" t="s">
        <v>15</v>
      </c>
      <c r="C7" s="3" t="s">
        <v>12</v>
      </c>
      <c r="D7" s="3"/>
      <c r="E7" s="3" t="str">
        <f>لیست!E7</f>
        <v>رضوی 4</v>
      </c>
      <c r="F7" s="3" t="str">
        <f>لیست!F7</f>
        <v>علی 4</v>
      </c>
      <c r="G7" s="8">
        <f>لیست!I6</f>
        <v>0</v>
      </c>
      <c r="H7" s="8">
        <f>لیست!J6</f>
        <v>0</v>
      </c>
      <c r="I7" s="8">
        <f>لیست!K6</f>
        <v>0</v>
      </c>
      <c r="J7" s="8">
        <f>لیست!L6</f>
        <v>0</v>
      </c>
      <c r="K7" s="8">
        <v>1</v>
      </c>
      <c r="L7" s="48"/>
      <c r="M7" s="8">
        <f t="shared" si="2"/>
        <v>0</v>
      </c>
      <c r="N7" s="8">
        <f t="shared" si="0"/>
        <v>0</v>
      </c>
      <c r="O7" s="3"/>
      <c r="Q7" s="8">
        <f t="shared" si="1"/>
        <v>0</v>
      </c>
      <c r="R7" s="48"/>
      <c r="S7" s="48"/>
      <c r="T7" s="48"/>
    </row>
    <row r="8" spans="1:21" ht="21" x14ac:dyDescent="0.55000000000000004">
      <c r="A8" s="17">
        <v>5</v>
      </c>
      <c r="B8" s="3" t="s">
        <v>15</v>
      </c>
      <c r="C8" s="3" t="s">
        <v>12</v>
      </c>
      <c r="D8" s="3"/>
      <c r="E8" s="3" t="str">
        <f>لیست!E8</f>
        <v>رضوی 5</v>
      </c>
      <c r="F8" s="3" t="str">
        <f>لیست!F8</f>
        <v>علی 5</v>
      </c>
      <c r="G8" s="8">
        <f>لیست!I7</f>
        <v>0</v>
      </c>
      <c r="H8" s="8">
        <f>لیست!J7</f>
        <v>0</v>
      </c>
      <c r="I8" s="8">
        <f>لیست!K7</f>
        <v>0</v>
      </c>
      <c r="J8" s="8">
        <f>لیست!L7</f>
        <v>0</v>
      </c>
      <c r="K8" s="8">
        <v>1</v>
      </c>
      <c r="L8" s="48"/>
      <c r="M8" s="8">
        <f t="shared" si="2"/>
        <v>0</v>
      </c>
      <c r="N8" s="8">
        <f t="shared" si="0"/>
        <v>0</v>
      </c>
      <c r="O8" s="3"/>
      <c r="Q8" s="8">
        <f t="shared" si="1"/>
        <v>0</v>
      </c>
      <c r="R8" s="48"/>
      <c r="S8" s="48"/>
      <c r="T8" s="48"/>
    </row>
    <row r="9" spans="1:21" ht="21" x14ac:dyDescent="0.55000000000000004">
      <c r="A9" s="17">
        <v>6</v>
      </c>
      <c r="B9" s="3" t="s">
        <v>14</v>
      </c>
      <c r="C9" s="3" t="s">
        <v>13</v>
      </c>
      <c r="D9" s="3"/>
      <c r="E9" s="3" t="str">
        <f>لیست!E9</f>
        <v>رضوی 6</v>
      </c>
      <c r="F9" s="3" t="str">
        <f>لیست!F9</f>
        <v>علی 6</v>
      </c>
      <c r="G9" s="8">
        <f>لیست!I8</f>
        <v>0</v>
      </c>
      <c r="H9" s="8">
        <f>لیست!J8</f>
        <v>0</v>
      </c>
      <c r="I9" s="8">
        <f>لیست!K8</f>
        <v>0</v>
      </c>
      <c r="J9" s="8">
        <f>لیست!L8</f>
        <v>0</v>
      </c>
      <c r="K9" s="8">
        <v>1</v>
      </c>
      <c r="L9" s="48"/>
      <c r="M9" s="8">
        <f t="shared" si="2"/>
        <v>0</v>
      </c>
      <c r="N9" s="8">
        <f t="shared" si="0"/>
        <v>0</v>
      </c>
      <c r="O9" s="3"/>
      <c r="Q9" s="8">
        <f t="shared" si="1"/>
        <v>0</v>
      </c>
      <c r="R9" s="48"/>
      <c r="S9" s="48"/>
      <c r="T9" s="48"/>
    </row>
    <row r="10" spans="1:21" ht="21" x14ac:dyDescent="0.55000000000000004">
      <c r="A10" s="17">
        <v>7</v>
      </c>
      <c r="B10" s="3" t="s">
        <v>11</v>
      </c>
      <c r="C10" s="3" t="s">
        <v>12</v>
      </c>
      <c r="D10" s="3"/>
      <c r="E10" s="3" t="str">
        <f>لیست!E10</f>
        <v>رضوی 7</v>
      </c>
      <c r="F10" s="3" t="str">
        <f>لیست!F10</f>
        <v>علی 7</v>
      </c>
      <c r="G10" s="8">
        <f>لیست!I9</f>
        <v>0</v>
      </c>
      <c r="H10" s="8">
        <f>لیست!J9</f>
        <v>0</v>
      </c>
      <c r="I10" s="8">
        <f>لیست!K9</f>
        <v>0</v>
      </c>
      <c r="J10" s="8">
        <f>لیست!L9</f>
        <v>0</v>
      </c>
      <c r="K10" s="8"/>
      <c r="L10" s="48"/>
      <c r="M10" s="8">
        <f t="shared" si="2"/>
        <v>0</v>
      </c>
      <c r="N10" s="8">
        <f t="shared" si="0"/>
        <v>0</v>
      </c>
      <c r="O10" s="3"/>
      <c r="Q10" s="8">
        <f t="shared" si="1"/>
        <v>0</v>
      </c>
      <c r="R10" s="48"/>
      <c r="S10" s="48"/>
      <c r="T10" s="48"/>
    </row>
    <row r="11" spans="1:21" ht="21" x14ac:dyDescent="0.55000000000000004">
      <c r="A11" s="17">
        <v>8</v>
      </c>
      <c r="B11" s="19"/>
      <c r="C11" s="19"/>
      <c r="D11" s="19"/>
      <c r="E11" s="3" t="str">
        <f>لیست!E11</f>
        <v>رضوی 8</v>
      </c>
      <c r="F11" s="3" t="str">
        <f>لیست!F11</f>
        <v>علی 8</v>
      </c>
      <c r="G11" s="8">
        <f>لیست!I21</f>
        <v>0</v>
      </c>
      <c r="H11" s="8">
        <f>لیست!J21</f>
        <v>0</v>
      </c>
      <c r="I11" s="8">
        <f>لیست!K21</f>
        <v>0</v>
      </c>
      <c r="J11" s="8">
        <f>لیست!L21</f>
        <v>0</v>
      </c>
      <c r="K11" s="8"/>
      <c r="L11" s="48"/>
      <c r="M11" s="8">
        <f t="shared" si="2"/>
        <v>0</v>
      </c>
      <c r="N11" s="8">
        <f t="shared" si="0"/>
        <v>0</v>
      </c>
      <c r="O11" s="3"/>
      <c r="Q11" s="8">
        <f t="shared" si="1"/>
        <v>0</v>
      </c>
      <c r="R11" s="48"/>
      <c r="S11" s="48"/>
      <c r="T11" s="48"/>
    </row>
    <row r="12" spans="1:21" ht="21" x14ac:dyDescent="0.55000000000000004">
      <c r="A12" s="17">
        <v>9</v>
      </c>
      <c r="B12" s="3" t="s">
        <v>15</v>
      </c>
      <c r="C12" s="3" t="s">
        <v>16</v>
      </c>
      <c r="D12" s="3"/>
      <c r="E12" s="3" t="str">
        <f>لیست!E12</f>
        <v>رضوی 9</v>
      </c>
      <c r="F12" s="3" t="str">
        <f>لیست!F12</f>
        <v>علی 9</v>
      </c>
      <c r="G12" s="8">
        <f>لیست!I10</f>
        <v>0</v>
      </c>
      <c r="H12" s="8">
        <f>لیست!J10</f>
        <v>0</v>
      </c>
      <c r="I12" s="8">
        <f>لیست!K10</f>
        <v>0</v>
      </c>
      <c r="J12" s="8">
        <f>لیست!L10</f>
        <v>0</v>
      </c>
      <c r="K12" s="8"/>
      <c r="L12" s="48"/>
      <c r="M12" s="8">
        <f t="shared" si="2"/>
        <v>0</v>
      </c>
      <c r="N12" s="8">
        <f t="shared" si="0"/>
        <v>0</v>
      </c>
      <c r="O12" s="3"/>
      <c r="Q12" s="8">
        <f t="shared" si="1"/>
        <v>0</v>
      </c>
      <c r="R12" s="48"/>
      <c r="S12" s="48"/>
      <c r="T12" s="48"/>
    </row>
    <row r="13" spans="1:21" ht="21" x14ac:dyDescent="0.55000000000000004">
      <c r="A13" s="17">
        <v>10</v>
      </c>
      <c r="B13" s="3" t="s">
        <v>20</v>
      </c>
      <c r="C13" s="3" t="s">
        <v>13</v>
      </c>
      <c r="D13" s="3"/>
      <c r="E13" s="3" t="str">
        <f>لیست!E13</f>
        <v>رضوی 10</v>
      </c>
      <c r="F13" s="3" t="str">
        <f>لیست!F13</f>
        <v>علی 10</v>
      </c>
      <c r="G13" s="8">
        <f>لیست!I11</f>
        <v>0</v>
      </c>
      <c r="H13" s="8">
        <f>لیست!J11</f>
        <v>0</v>
      </c>
      <c r="I13" s="8">
        <f>لیست!K11</f>
        <v>0</v>
      </c>
      <c r="J13" s="8">
        <f>لیست!L11</f>
        <v>0</v>
      </c>
      <c r="K13" s="8">
        <v>1</v>
      </c>
      <c r="L13" s="48"/>
      <c r="M13" s="8">
        <f t="shared" si="2"/>
        <v>0</v>
      </c>
      <c r="N13" s="8">
        <f t="shared" si="0"/>
        <v>0</v>
      </c>
      <c r="O13" s="3"/>
      <c r="Q13" s="8">
        <f t="shared" si="1"/>
        <v>0</v>
      </c>
      <c r="R13" s="48"/>
      <c r="S13" s="48"/>
      <c r="T13" s="48"/>
    </row>
    <row r="14" spans="1:21" ht="21" x14ac:dyDescent="0.55000000000000004">
      <c r="A14" s="17">
        <v>11</v>
      </c>
      <c r="B14" s="3" t="s">
        <v>17</v>
      </c>
      <c r="C14" s="3" t="s">
        <v>12</v>
      </c>
      <c r="D14" s="3"/>
      <c r="E14" s="3" t="str">
        <f>لیست!E14</f>
        <v>رضوی 11</v>
      </c>
      <c r="F14" s="3" t="str">
        <f>لیست!F14</f>
        <v>علی 11</v>
      </c>
      <c r="G14" s="8">
        <f>لیست!I12</f>
        <v>0</v>
      </c>
      <c r="H14" s="8">
        <f>لیست!J12</f>
        <v>0</v>
      </c>
      <c r="I14" s="8">
        <f>لیست!K12</f>
        <v>0</v>
      </c>
      <c r="J14" s="8">
        <f>لیست!L12</f>
        <v>0</v>
      </c>
      <c r="K14" s="8">
        <v>1</v>
      </c>
      <c r="L14" s="48"/>
      <c r="M14" s="8">
        <f t="shared" si="2"/>
        <v>0</v>
      </c>
      <c r="N14" s="8">
        <f t="shared" si="0"/>
        <v>0</v>
      </c>
      <c r="O14" s="3"/>
      <c r="Q14" s="8">
        <f t="shared" si="1"/>
        <v>0</v>
      </c>
      <c r="R14" s="48"/>
      <c r="S14" s="48"/>
      <c r="T14" s="48"/>
    </row>
    <row r="15" spans="1:21" ht="21" x14ac:dyDescent="0.55000000000000004">
      <c r="A15" s="17">
        <v>12</v>
      </c>
      <c r="B15" s="3" t="s">
        <v>15</v>
      </c>
      <c r="C15" s="3" t="s">
        <v>16</v>
      </c>
      <c r="D15" s="3"/>
      <c r="E15" s="3" t="str">
        <f>لیست!E15</f>
        <v>رضوی 12</v>
      </c>
      <c r="F15" s="3" t="str">
        <f>لیست!F15</f>
        <v>علی 12</v>
      </c>
      <c r="G15" s="8">
        <f>لیست!I13</f>
        <v>0</v>
      </c>
      <c r="H15" s="8">
        <f>لیست!J13</f>
        <v>0</v>
      </c>
      <c r="I15" s="8">
        <f>لیست!K13</f>
        <v>0</v>
      </c>
      <c r="J15" s="8">
        <f>لیست!L13</f>
        <v>0</v>
      </c>
      <c r="K15" s="8">
        <v>1</v>
      </c>
      <c r="L15" s="48"/>
      <c r="M15" s="8">
        <f t="shared" si="2"/>
        <v>0</v>
      </c>
      <c r="N15" s="8">
        <f t="shared" si="0"/>
        <v>0</v>
      </c>
      <c r="O15" s="3"/>
      <c r="Q15" s="8">
        <f t="shared" si="1"/>
        <v>0</v>
      </c>
      <c r="R15" s="48"/>
      <c r="S15" s="48"/>
      <c r="T15" s="48"/>
    </row>
    <row r="16" spans="1:21" ht="21" x14ac:dyDescent="0.55000000000000004">
      <c r="A16" s="17">
        <v>13</v>
      </c>
      <c r="B16" s="16" t="s">
        <v>15</v>
      </c>
      <c r="C16" s="16" t="s">
        <v>12</v>
      </c>
      <c r="D16" s="16"/>
      <c r="E16" s="3" t="str">
        <f>لیست!E16</f>
        <v>رضوی 13</v>
      </c>
      <c r="F16" s="3" t="str">
        <f>لیست!F16</f>
        <v>علی 13</v>
      </c>
      <c r="G16" s="18">
        <f>لیست!I14</f>
        <v>0</v>
      </c>
      <c r="H16" s="18">
        <f>لیست!J14</f>
        <v>0</v>
      </c>
      <c r="I16" s="18">
        <f>لیست!K14</f>
        <v>0</v>
      </c>
      <c r="J16" s="18">
        <f>لیست!L14</f>
        <v>0</v>
      </c>
      <c r="K16" s="18">
        <v>1</v>
      </c>
      <c r="L16" s="48"/>
      <c r="M16" s="8">
        <f t="shared" si="2"/>
        <v>0</v>
      </c>
      <c r="N16" s="8">
        <f t="shared" si="0"/>
        <v>0</v>
      </c>
      <c r="O16" s="3"/>
      <c r="Q16" s="8">
        <f t="shared" si="1"/>
        <v>0</v>
      </c>
      <c r="R16" s="48"/>
      <c r="S16" s="48"/>
      <c r="T16" s="48"/>
    </row>
    <row r="17" spans="1:20" ht="21" x14ac:dyDescent="0.55000000000000004">
      <c r="A17" s="17">
        <v>14</v>
      </c>
      <c r="B17" s="3" t="s">
        <v>14</v>
      </c>
      <c r="C17" s="3" t="s">
        <v>13</v>
      </c>
      <c r="D17" s="3"/>
      <c r="E17" s="3" t="str">
        <f>لیست!E17</f>
        <v>رضوی 14</v>
      </c>
      <c r="F17" s="3" t="str">
        <f>لیست!F17</f>
        <v>علی 14</v>
      </c>
      <c r="G17" s="8">
        <f>لیست!I15</f>
        <v>0</v>
      </c>
      <c r="H17" s="8">
        <f>لیست!J15</f>
        <v>0</v>
      </c>
      <c r="I17" s="8">
        <f>لیست!K15</f>
        <v>0</v>
      </c>
      <c r="J17" s="8">
        <f>لیست!L15</f>
        <v>0</v>
      </c>
      <c r="K17" s="8"/>
      <c r="L17" s="48"/>
      <c r="M17" s="8">
        <f t="shared" si="2"/>
        <v>0</v>
      </c>
      <c r="N17" s="8">
        <f t="shared" si="0"/>
        <v>0</v>
      </c>
      <c r="O17" s="3"/>
      <c r="Q17" s="8">
        <f t="shared" si="1"/>
        <v>0</v>
      </c>
      <c r="R17" s="48"/>
      <c r="S17" s="48"/>
      <c r="T17" s="48"/>
    </row>
    <row r="18" spans="1:20" ht="21" x14ac:dyDescent="0.55000000000000004">
      <c r="A18" s="17">
        <v>15</v>
      </c>
      <c r="B18" s="3" t="s">
        <v>15</v>
      </c>
      <c r="C18" s="3" t="s">
        <v>12</v>
      </c>
      <c r="D18" s="3"/>
      <c r="E18" s="3" t="str">
        <f>لیست!E18</f>
        <v>رضوی 15</v>
      </c>
      <c r="F18" s="3" t="str">
        <f>لیست!F18</f>
        <v>علی 15</v>
      </c>
      <c r="G18" s="8">
        <f>لیست!I16</f>
        <v>0</v>
      </c>
      <c r="H18" s="8">
        <f>لیست!J16</f>
        <v>0</v>
      </c>
      <c r="I18" s="8">
        <f>لیست!K16</f>
        <v>0</v>
      </c>
      <c r="J18" s="8">
        <f>لیست!L16</f>
        <v>0</v>
      </c>
      <c r="K18" s="8"/>
      <c r="L18" s="48"/>
      <c r="M18" s="8">
        <f t="shared" si="2"/>
        <v>0</v>
      </c>
      <c r="N18" s="8">
        <f t="shared" si="0"/>
        <v>0</v>
      </c>
      <c r="O18" s="3"/>
      <c r="Q18" s="8">
        <f t="shared" si="1"/>
        <v>0</v>
      </c>
      <c r="R18" s="48"/>
      <c r="S18" s="48"/>
      <c r="T18" s="48"/>
    </row>
    <row r="19" spans="1:20" ht="21" x14ac:dyDescent="0.55000000000000004">
      <c r="A19" s="17">
        <v>16</v>
      </c>
      <c r="E19" s="3" t="str">
        <f>لیست!E19</f>
        <v>رضوی 16</v>
      </c>
      <c r="F19" s="3" t="str">
        <f>لیست!F19</f>
        <v>علی 16</v>
      </c>
      <c r="G19" s="8" t="e">
        <f>لیست!#REF!</f>
        <v>#REF!</v>
      </c>
      <c r="H19" s="8" t="e">
        <f>لیست!#REF!</f>
        <v>#REF!</v>
      </c>
      <c r="I19" s="8" t="e">
        <f>لیست!#REF!</f>
        <v>#REF!</v>
      </c>
      <c r="J19" s="8" t="e">
        <f>لیست!#REF!</f>
        <v>#REF!</v>
      </c>
      <c r="K19" s="8"/>
      <c r="L19" s="48"/>
      <c r="M19" s="8">
        <f t="shared" si="2"/>
        <v>0</v>
      </c>
      <c r="N19" s="8">
        <f t="shared" si="0"/>
        <v>0</v>
      </c>
      <c r="O19" s="3"/>
      <c r="Q19" s="8">
        <f t="shared" si="1"/>
        <v>0</v>
      </c>
      <c r="R19" s="48"/>
      <c r="S19" s="48"/>
      <c r="T19" s="48"/>
    </row>
    <row r="20" spans="1:20" ht="21" x14ac:dyDescent="0.55000000000000004">
      <c r="A20" s="17">
        <v>17</v>
      </c>
      <c r="B20" s="4" t="s">
        <v>15</v>
      </c>
      <c r="C20" s="4" t="s">
        <v>16</v>
      </c>
      <c r="D20" s="4"/>
      <c r="E20" s="3" t="str">
        <f>لیست!E20</f>
        <v>رضوی 17</v>
      </c>
      <c r="F20" s="3" t="str">
        <f>لیست!F20</f>
        <v>علی 17</v>
      </c>
      <c r="G20" s="8">
        <f>لیست!I17</f>
        <v>0</v>
      </c>
      <c r="H20" s="8">
        <f>لیست!J17</f>
        <v>0</v>
      </c>
      <c r="I20" s="8">
        <f>لیست!K17</f>
        <v>0</v>
      </c>
      <c r="J20" s="8">
        <f>لیست!L17</f>
        <v>0</v>
      </c>
      <c r="K20" s="8"/>
      <c r="L20" s="48"/>
      <c r="M20" s="8">
        <f t="shared" si="2"/>
        <v>0</v>
      </c>
      <c r="N20" s="8">
        <f t="shared" si="0"/>
        <v>0</v>
      </c>
      <c r="O20" s="3"/>
      <c r="Q20" s="8">
        <f t="shared" si="1"/>
        <v>0</v>
      </c>
      <c r="R20" s="48"/>
      <c r="S20" s="48"/>
      <c r="T20" s="48"/>
    </row>
    <row r="21" spans="1:20" ht="21" x14ac:dyDescent="0.55000000000000004">
      <c r="A21" s="17">
        <v>18</v>
      </c>
      <c r="B21" s="4" t="s">
        <v>14</v>
      </c>
      <c r="C21" s="4" t="s">
        <v>13</v>
      </c>
      <c r="D21" s="4"/>
      <c r="E21" s="3" t="str">
        <f>لیست!E21</f>
        <v>رضوی 18</v>
      </c>
      <c r="F21" s="3" t="str">
        <f>لیست!F21</f>
        <v>علی 18</v>
      </c>
      <c r="G21" s="8">
        <f>لیست!I18</f>
        <v>0</v>
      </c>
      <c r="H21" s="8">
        <f>لیست!J18</f>
        <v>0</v>
      </c>
      <c r="I21" s="8">
        <f>لیست!K18</f>
        <v>0</v>
      </c>
      <c r="J21" s="8">
        <f>لیست!L18</f>
        <v>0</v>
      </c>
      <c r="K21" s="8"/>
      <c r="L21" s="48"/>
      <c r="M21" s="8">
        <f t="shared" si="2"/>
        <v>0</v>
      </c>
      <c r="N21" s="8">
        <f t="shared" si="0"/>
        <v>0</v>
      </c>
      <c r="O21" s="3"/>
      <c r="Q21" s="8">
        <f t="shared" si="1"/>
        <v>0</v>
      </c>
      <c r="R21" s="48"/>
      <c r="S21" s="48"/>
      <c r="T21" s="48"/>
    </row>
    <row r="22" spans="1:20" ht="21" x14ac:dyDescent="0.55000000000000004">
      <c r="A22" s="17">
        <v>19</v>
      </c>
      <c r="E22" s="3" t="str">
        <f>لیست!E22</f>
        <v>رضوی 19</v>
      </c>
      <c r="F22" s="3" t="str">
        <f>لیست!F22</f>
        <v>علی 19</v>
      </c>
      <c r="L22" s="48"/>
      <c r="M22" s="8">
        <f t="shared" si="2"/>
        <v>0</v>
      </c>
      <c r="N22" s="8">
        <f t="shared" ref="N22:N33" si="3">L22+M22*5</f>
        <v>0</v>
      </c>
      <c r="O22" s="3"/>
      <c r="Q22" s="8">
        <f t="shared" si="1"/>
        <v>0</v>
      </c>
      <c r="R22" s="48"/>
      <c r="S22" s="48"/>
      <c r="T22" s="48"/>
    </row>
    <row r="23" spans="1:20" ht="21" x14ac:dyDescent="0.55000000000000004">
      <c r="A23" s="17">
        <v>20</v>
      </c>
      <c r="E23" s="3" t="str">
        <f>لیست!E23</f>
        <v>رضوی 20</v>
      </c>
      <c r="F23" s="3" t="str">
        <f>لیست!F23</f>
        <v>علی 20</v>
      </c>
      <c r="L23" s="48"/>
      <c r="M23" s="8">
        <f t="shared" si="2"/>
        <v>0</v>
      </c>
      <c r="N23" s="8">
        <f t="shared" si="3"/>
        <v>0</v>
      </c>
      <c r="O23" s="3"/>
      <c r="Q23" s="8">
        <f t="shared" si="1"/>
        <v>0</v>
      </c>
      <c r="R23" s="48"/>
      <c r="S23" s="48"/>
      <c r="T23" s="48"/>
    </row>
    <row r="24" spans="1:20" ht="21" x14ac:dyDescent="0.55000000000000004">
      <c r="A24" s="17">
        <v>21</v>
      </c>
      <c r="E24" s="3" t="str">
        <f>لیست!E24</f>
        <v>رضوی 21</v>
      </c>
      <c r="F24" s="3" t="str">
        <f>لیست!F24</f>
        <v>علی 21</v>
      </c>
      <c r="L24" s="48"/>
      <c r="M24" s="8">
        <f t="shared" si="2"/>
        <v>0</v>
      </c>
      <c r="N24" s="8">
        <f t="shared" si="3"/>
        <v>0</v>
      </c>
      <c r="O24" s="3"/>
      <c r="Q24" s="8">
        <f t="shared" si="1"/>
        <v>0</v>
      </c>
      <c r="R24" s="48"/>
      <c r="S24" s="48"/>
      <c r="T24" s="48"/>
    </row>
    <row r="25" spans="1:20" ht="21" x14ac:dyDescent="0.55000000000000004">
      <c r="A25" s="17">
        <v>22</v>
      </c>
      <c r="E25" s="3" t="str">
        <f>لیست!E25</f>
        <v>رضوی 22</v>
      </c>
      <c r="F25" s="3" t="str">
        <f>لیست!F25</f>
        <v>علی 22</v>
      </c>
      <c r="L25" s="48"/>
      <c r="M25" s="8">
        <f t="shared" si="2"/>
        <v>0</v>
      </c>
      <c r="N25" s="8">
        <f t="shared" si="3"/>
        <v>0</v>
      </c>
      <c r="O25" s="3"/>
      <c r="Q25" s="8">
        <f t="shared" si="1"/>
        <v>0</v>
      </c>
      <c r="R25" s="48"/>
      <c r="S25" s="48"/>
      <c r="T25" s="48"/>
    </row>
    <row r="26" spans="1:20" ht="21" x14ac:dyDescent="0.55000000000000004">
      <c r="A26" s="17">
        <v>23</v>
      </c>
      <c r="E26" s="3" t="str">
        <f>لیست!E26</f>
        <v>رضوی 23</v>
      </c>
      <c r="F26" s="3" t="str">
        <f>لیست!F26</f>
        <v>علی 23</v>
      </c>
      <c r="L26" s="48"/>
      <c r="M26" s="8">
        <f t="shared" si="2"/>
        <v>0</v>
      </c>
      <c r="N26" s="8">
        <f t="shared" si="3"/>
        <v>0</v>
      </c>
      <c r="O26" s="3"/>
      <c r="Q26" s="8">
        <f t="shared" si="1"/>
        <v>0</v>
      </c>
      <c r="R26" s="48"/>
      <c r="S26" s="48"/>
      <c r="T26" s="48"/>
    </row>
    <row r="27" spans="1:20" ht="21" x14ac:dyDescent="0.55000000000000004">
      <c r="A27" s="17">
        <v>24</v>
      </c>
      <c r="E27" s="3" t="str">
        <f>لیست!E27</f>
        <v>رضوی 24</v>
      </c>
      <c r="F27" s="3" t="str">
        <f>لیست!F27</f>
        <v>علی 24</v>
      </c>
      <c r="L27" s="48"/>
      <c r="M27" s="8">
        <f t="shared" si="2"/>
        <v>0</v>
      </c>
      <c r="N27" s="8">
        <f t="shared" si="3"/>
        <v>0</v>
      </c>
      <c r="O27" s="3"/>
      <c r="Q27" s="8">
        <f t="shared" si="1"/>
        <v>0</v>
      </c>
      <c r="R27" s="48"/>
      <c r="S27" s="48"/>
      <c r="T27" s="48"/>
    </row>
    <row r="28" spans="1:20" ht="21" x14ac:dyDescent="0.55000000000000004">
      <c r="A28" s="17">
        <v>25</v>
      </c>
      <c r="E28" s="3" t="str">
        <f>لیست!E28</f>
        <v>رضوی 25</v>
      </c>
      <c r="F28" s="3" t="str">
        <f>لیست!F28</f>
        <v>علی 25</v>
      </c>
      <c r="L28" s="48"/>
      <c r="M28" s="8">
        <f t="shared" si="2"/>
        <v>0</v>
      </c>
      <c r="N28" s="8">
        <f t="shared" si="3"/>
        <v>0</v>
      </c>
      <c r="O28" s="3"/>
      <c r="Q28" s="8">
        <f t="shared" si="1"/>
        <v>0</v>
      </c>
      <c r="R28" s="48"/>
      <c r="S28" s="48"/>
      <c r="T28" s="48"/>
    </row>
    <row r="29" spans="1:20" ht="21" x14ac:dyDescent="0.55000000000000004">
      <c r="A29" s="17">
        <v>26</v>
      </c>
      <c r="E29" s="3" t="str">
        <f>لیست!E29</f>
        <v>رضوی 26</v>
      </c>
      <c r="F29" s="3" t="str">
        <f>لیست!F29</f>
        <v>علی 26</v>
      </c>
      <c r="L29" s="48"/>
      <c r="M29" s="8">
        <f t="shared" si="2"/>
        <v>0</v>
      </c>
      <c r="N29" s="8">
        <f t="shared" si="3"/>
        <v>0</v>
      </c>
      <c r="O29" s="3"/>
      <c r="Q29" s="8">
        <f t="shared" si="1"/>
        <v>0</v>
      </c>
      <c r="R29" s="48"/>
      <c r="S29" s="48"/>
      <c r="T29" s="48"/>
    </row>
    <row r="30" spans="1:20" ht="21" x14ac:dyDescent="0.55000000000000004">
      <c r="A30" s="17">
        <v>27</v>
      </c>
      <c r="E30" s="3" t="str">
        <f>لیست!E30</f>
        <v>رضوی 27</v>
      </c>
      <c r="F30" s="3" t="str">
        <f>لیست!F30</f>
        <v>علی 27</v>
      </c>
      <c r="L30" s="48"/>
      <c r="M30" s="8">
        <f t="shared" si="2"/>
        <v>0</v>
      </c>
      <c r="N30" s="8">
        <f t="shared" si="3"/>
        <v>0</v>
      </c>
      <c r="O30" s="3"/>
      <c r="Q30" s="8">
        <f t="shared" si="1"/>
        <v>0</v>
      </c>
      <c r="R30" s="48"/>
      <c r="S30" s="48"/>
      <c r="T30" s="48"/>
    </row>
    <row r="31" spans="1:20" ht="21" x14ac:dyDescent="0.55000000000000004">
      <c r="A31" s="17">
        <v>28</v>
      </c>
      <c r="E31" s="3" t="str">
        <f>لیست!E31</f>
        <v>رضوی 28</v>
      </c>
      <c r="F31" s="3" t="str">
        <f>لیست!F31</f>
        <v>علی 28</v>
      </c>
      <c r="L31" s="48"/>
      <c r="M31" s="8">
        <f t="shared" si="2"/>
        <v>0</v>
      </c>
      <c r="N31" s="8">
        <f t="shared" si="3"/>
        <v>0</v>
      </c>
      <c r="O31" s="3"/>
      <c r="Q31" s="8">
        <f t="shared" si="1"/>
        <v>0</v>
      </c>
      <c r="R31" s="48"/>
      <c r="S31" s="48"/>
      <c r="T31" s="48"/>
    </row>
    <row r="32" spans="1:20" ht="21" x14ac:dyDescent="0.55000000000000004">
      <c r="A32" s="17">
        <v>29</v>
      </c>
      <c r="E32" s="3" t="str">
        <f>لیست!E32</f>
        <v>رضوی 29</v>
      </c>
      <c r="F32" s="3" t="str">
        <f>لیست!F32</f>
        <v>علی 29</v>
      </c>
      <c r="L32" s="48"/>
      <c r="M32" s="8">
        <f t="shared" si="2"/>
        <v>0</v>
      </c>
      <c r="N32" s="8">
        <f t="shared" si="3"/>
        <v>0</v>
      </c>
      <c r="O32" s="3"/>
      <c r="Q32" s="8">
        <f t="shared" si="1"/>
        <v>0</v>
      </c>
      <c r="R32" s="48"/>
      <c r="S32" s="48"/>
      <c r="T32" s="48"/>
    </row>
    <row r="33" spans="1:20" ht="21" x14ac:dyDescent="0.55000000000000004">
      <c r="A33" s="17">
        <v>30</v>
      </c>
      <c r="E33" s="3" t="str">
        <f>لیست!E33</f>
        <v>رضوی 30</v>
      </c>
      <c r="F33" s="3" t="str">
        <f>لیست!F33</f>
        <v>علی 30</v>
      </c>
      <c r="L33" s="48"/>
      <c r="M33" s="8">
        <f t="shared" si="2"/>
        <v>0</v>
      </c>
      <c r="N33" s="8">
        <f t="shared" si="3"/>
        <v>0</v>
      </c>
      <c r="O33" s="3"/>
      <c r="Q33" s="8">
        <f t="shared" si="1"/>
        <v>0</v>
      </c>
      <c r="R33" s="48"/>
      <c r="S33" s="48"/>
      <c r="T33" s="48"/>
    </row>
  </sheetData>
  <sheetProtection algorithmName="SHA-512" hashValue="JUYgQzbvWEOq3Ypf/K6LuOSS71y7t2h2d7Vx6WPy/Zm7Iy4M2Z1oB/K6NSU+hK9qB4PaVOdy8SApWDb3HIRBYQ==" saltValue="uWZpZkqZprndwZP6IMYa5w==" spinCount="100000" sheet="1" objects="1" scenarios="1"/>
  <sortState ref="A4:AV23">
    <sortCondition ref="E4:E23"/>
  </sortState>
  <mergeCells count="1">
    <mergeCell ref="E2:F2"/>
  </mergeCells>
  <conditionalFormatting sqref="M4:N33">
    <cfRule type="containsBlanks" dxfId="117" priority="22">
      <formula>LEN(TRIM(M4))=0</formula>
    </cfRule>
    <cfRule type="containsBlanks" priority="23">
      <formula>LEN(TRIM(M4))=0</formula>
    </cfRule>
    <cfRule type="cellIs" dxfId="116" priority="24" operator="lessThan">
      <formula>2</formula>
    </cfRule>
    <cfRule type="aboveAverage" dxfId="115" priority="216" aboveAverage="0"/>
  </conditionalFormatting>
  <conditionalFormatting sqref="E4:E33">
    <cfRule type="duplicateValues" dxfId="114" priority="27"/>
  </conditionalFormatting>
  <conditionalFormatting sqref="N4:N33">
    <cfRule type="cellIs" dxfId="113" priority="21" operator="lessThan">
      <formula>12</formula>
    </cfRule>
  </conditionalFormatting>
  <conditionalFormatting sqref="R4:R33">
    <cfRule type="containsBlanks" dxfId="112" priority="17">
      <formula>LEN(TRIM(R4))=0</formula>
    </cfRule>
    <cfRule type="containsBlanks" priority="18">
      <formula>LEN(TRIM(R4))=0</formula>
    </cfRule>
    <cfRule type="cellIs" dxfId="111" priority="19" operator="lessThan">
      <formula>2</formula>
    </cfRule>
  </conditionalFormatting>
  <conditionalFormatting sqref="Q4:Q33">
    <cfRule type="containsBlanks" dxfId="110" priority="13">
      <formula>LEN(TRIM(Q4))=0</formula>
    </cfRule>
    <cfRule type="containsBlanks" priority="14">
      <formula>LEN(TRIM(Q4))=0</formula>
    </cfRule>
    <cfRule type="cellIs" dxfId="109" priority="15" operator="lessThan">
      <formula>2</formula>
    </cfRule>
    <cfRule type="aboveAverage" dxfId="108" priority="16" aboveAverage="0"/>
  </conditionalFormatting>
  <conditionalFormatting sqref="S4:S10">
    <cfRule type="containsBlanks" dxfId="107" priority="9">
      <formula>LEN(TRIM(S4))=0</formula>
    </cfRule>
    <cfRule type="containsBlanks" priority="10">
      <formula>LEN(TRIM(S4))=0</formula>
    </cfRule>
    <cfRule type="cellIs" dxfId="106" priority="11" operator="lessThan">
      <formula>2</formula>
    </cfRule>
  </conditionalFormatting>
  <conditionalFormatting sqref="S11:S33">
    <cfRule type="containsBlanks" dxfId="105" priority="5">
      <formula>LEN(TRIM(S11))=0</formula>
    </cfRule>
    <cfRule type="containsBlanks" priority="6">
      <formula>LEN(TRIM(S11))=0</formula>
    </cfRule>
    <cfRule type="cellIs" dxfId="104" priority="7" operator="lessThan">
      <formula>2</formula>
    </cfRule>
  </conditionalFormatting>
  <conditionalFormatting sqref="T4:T33">
    <cfRule type="containsBlanks" dxfId="103" priority="1">
      <formula>LEN(TRIM(T4))=0</formula>
    </cfRule>
    <cfRule type="containsBlanks" priority="2">
      <formula>LEN(TRIM(T4))=0</formula>
    </cfRule>
    <cfRule type="cellIs" dxfId="102" priority="3" operator="lessThan">
      <formula>2</formula>
    </cfRule>
  </conditionalFormatting>
  <dataValidations count="3">
    <dataValidation type="list" allowBlank="1" showInputMessage="1" showErrorMessage="1" errorTitle="نمره پایانی اشتباه" error="فقط نمرات صحیح  1 تا 3 قابل قبول است" sqref="R4:T33 M4:M33">
      <formula1>پایانی</formula1>
    </dataValidation>
    <dataValidation type="list" allowBlank="1" showInputMessage="1" showErrorMessage="1" errorTitle="نمره مستمر اشتباه" error="فقط نمرات 0 تا 5 با بازه نیم قابل قبول است" sqref="L4:L33">
      <formula1>مستمر</formula1>
    </dataValidation>
    <dataValidation allowBlank="1" showInputMessage="1" showErrorMessage="1" errorTitle="نمره پایانی اشتباه" error="فقط نمرات صحیح  1 تا 3 قابل قبول است" sqref="N4:O33"/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rightToLeft="1" topLeftCell="A2" zoomScale="98" zoomScaleNormal="98" workbookViewId="0">
      <pane xSplit="6" ySplit="2" topLeftCell="G4" activePane="bottomRight" state="frozen"/>
      <selection activeCell="N4" sqref="N4:N21"/>
      <selection pane="topRight" activeCell="N4" sqref="N4:N21"/>
      <selection pane="bottomLeft" activeCell="N4" sqref="N4:N21"/>
      <selection pane="bottomRight" activeCell="L4" sqref="L4:L6"/>
    </sheetView>
  </sheetViews>
  <sheetFormatPr defaultColWidth="9.140625" defaultRowHeight="12.75" x14ac:dyDescent="0.2"/>
  <cols>
    <col min="1" max="1" width="5.140625" style="1" bestFit="1" customWidth="1"/>
    <col min="2" max="2" width="12.42578125" style="1" hidden="1" customWidth="1"/>
    <col min="3" max="3" width="6.28515625" style="1" hidden="1" customWidth="1"/>
    <col min="4" max="4" width="12.7109375" style="1" hidden="1" customWidth="1"/>
    <col min="5" max="5" width="18.85546875" style="1" bestFit="1" customWidth="1"/>
    <col min="6" max="6" width="15.42578125" style="1" customWidth="1"/>
    <col min="7" max="11" width="6.28515625" style="1" hidden="1" customWidth="1"/>
    <col min="12" max="13" width="7.7109375" style="1" customWidth="1"/>
    <col min="14" max="14" width="10" style="1" bestFit="1" customWidth="1"/>
    <col min="15" max="16384" width="9.140625" style="1"/>
  </cols>
  <sheetData>
    <row r="1" spans="1:21" ht="21" x14ac:dyDescent="0.55000000000000004">
      <c r="E1" s="2"/>
      <c r="F1" s="2"/>
    </row>
    <row r="2" spans="1:21" ht="21" x14ac:dyDescent="0.55000000000000004">
      <c r="E2" s="55" t="str">
        <f>'اطلاعات اولیه'!B4</f>
        <v>محل درج عنوان پودمان 2</v>
      </c>
      <c r="F2" s="56"/>
    </row>
    <row r="3" spans="1:21" s="10" customFormat="1" ht="63" x14ac:dyDescent="0.25">
      <c r="A3" s="7" t="s">
        <v>1</v>
      </c>
      <c r="B3" s="7" t="s">
        <v>18</v>
      </c>
      <c r="C3" s="7" t="s">
        <v>19</v>
      </c>
      <c r="D3" s="8" t="s">
        <v>10</v>
      </c>
      <c r="E3" s="8" t="s">
        <v>2</v>
      </c>
      <c r="F3" s="8" t="s">
        <v>3</v>
      </c>
      <c r="G3" s="8" t="str">
        <f>لیست!I3</f>
        <v>تاخیر</v>
      </c>
      <c r="H3" s="8" t="str">
        <f>لیست!J3</f>
        <v>غیبت</v>
      </c>
      <c r="I3" s="8" t="str">
        <f>لیست!K3</f>
        <v>مثبت</v>
      </c>
      <c r="J3" s="8" t="str">
        <f>لیست!L3</f>
        <v>منفی</v>
      </c>
      <c r="K3" s="8"/>
      <c r="L3" s="23" t="s">
        <v>32</v>
      </c>
      <c r="M3" s="23" t="s">
        <v>22</v>
      </c>
      <c r="N3" s="23" t="s">
        <v>33</v>
      </c>
      <c r="Q3" s="23" t="s">
        <v>26</v>
      </c>
      <c r="R3" s="23" t="str">
        <f>'اطلاعات اولیه'!D4</f>
        <v>واحد یادگیری  2</v>
      </c>
      <c r="S3" s="23" t="str">
        <f>'اطلاعات اولیه'!E4</f>
        <v/>
      </c>
      <c r="T3" s="23" t="str">
        <f>'اطلاعات اولیه'!F4</f>
        <v/>
      </c>
      <c r="U3" s="47">
        <f>3-COUNTBLANK(R3:T3)</f>
        <v>1</v>
      </c>
    </row>
    <row r="4" spans="1:21" ht="21" x14ac:dyDescent="0.55000000000000004">
      <c r="A4" s="17">
        <v>1</v>
      </c>
      <c r="B4" s="3" t="s">
        <v>15</v>
      </c>
      <c r="C4" s="3" t="s">
        <v>12</v>
      </c>
      <c r="D4" s="3"/>
      <c r="E4" s="3" t="str">
        <f>لیست!E4</f>
        <v>رضوی 1</v>
      </c>
      <c r="F4" s="3" t="str">
        <f>لیست!F4</f>
        <v>علی 1</v>
      </c>
      <c r="G4" s="8">
        <f>لیست!I4</f>
        <v>0</v>
      </c>
      <c r="H4" s="8">
        <f>لیست!J4</f>
        <v>0</v>
      </c>
      <c r="I4" s="8">
        <f>لیست!K4</f>
        <v>0</v>
      </c>
      <c r="J4" s="8">
        <f>لیست!L4</f>
        <v>0</v>
      </c>
      <c r="K4" s="8">
        <v>1</v>
      </c>
      <c r="L4" s="48"/>
      <c r="M4" s="8">
        <f>Q4</f>
        <v>0</v>
      </c>
      <c r="N4" s="8">
        <f t="shared" ref="N4:N21" si="0">L4+M4*5</f>
        <v>0</v>
      </c>
      <c r="Q4" s="8">
        <f>IF(OR(R4=1,S4=1,T4=1),1,MAX(R4:T4))</f>
        <v>0</v>
      </c>
      <c r="R4" s="48"/>
      <c r="S4" s="48"/>
      <c r="T4" s="48"/>
    </row>
    <row r="5" spans="1:21" ht="21" x14ac:dyDescent="0.55000000000000004">
      <c r="A5" s="17">
        <v>2</v>
      </c>
      <c r="B5" s="3" t="s">
        <v>15</v>
      </c>
      <c r="C5" s="3" t="s">
        <v>13</v>
      </c>
      <c r="D5" s="3"/>
      <c r="E5" s="3" t="str">
        <f>لیست!E5</f>
        <v>رضوی 2</v>
      </c>
      <c r="F5" s="3" t="str">
        <f>لیست!F5</f>
        <v>علی 2</v>
      </c>
      <c r="G5" s="8">
        <f>لیست!I5</f>
        <v>0</v>
      </c>
      <c r="H5" s="8">
        <f>لیست!J5</f>
        <v>0</v>
      </c>
      <c r="I5" s="8">
        <f>لیست!K5</f>
        <v>0</v>
      </c>
      <c r="J5" s="8">
        <f>لیست!L5</f>
        <v>0</v>
      </c>
      <c r="K5" s="8">
        <v>1</v>
      </c>
      <c r="L5" s="48"/>
      <c r="M5" s="8">
        <f t="shared" ref="M5:M33" si="1">Q5</f>
        <v>0</v>
      </c>
      <c r="N5" s="8">
        <f t="shared" si="0"/>
        <v>0</v>
      </c>
      <c r="Q5" s="8">
        <f t="shared" ref="Q5:Q33" si="2">IF(OR(R5=1,S5=1,T5=1),1,MAX(R5:T5))</f>
        <v>0</v>
      </c>
      <c r="R5" s="48"/>
      <c r="S5" s="48"/>
      <c r="T5" s="48"/>
    </row>
    <row r="6" spans="1:21" ht="21" x14ac:dyDescent="0.55000000000000004">
      <c r="A6" s="17">
        <v>3</v>
      </c>
      <c r="B6" s="19"/>
      <c r="C6" s="19"/>
      <c r="D6" s="19"/>
      <c r="E6" s="3" t="str">
        <f>لیست!E6</f>
        <v>رضوی 3</v>
      </c>
      <c r="F6" s="3" t="str">
        <f>لیست!F6</f>
        <v>علی 3</v>
      </c>
      <c r="G6" s="8" t="e">
        <f>لیست!#REF!</f>
        <v>#REF!</v>
      </c>
      <c r="H6" s="8" t="e">
        <f>لیست!#REF!</f>
        <v>#REF!</v>
      </c>
      <c r="I6" s="8" t="e">
        <f>لیست!#REF!</f>
        <v>#REF!</v>
      </c>
      <c r="J6" s="8" t="e">
        <f>لیست!#REF!</f>
        <v>#REF!</v>
      </c>
      <c r="K6" s="8"/>
      <c r="L6" s="48"/>
      <c r="M6" s="8">
        <f t="shared" si="1"/>
        <v>0</v>
      </c>
      <c r="N6" s="8">
        <f t="shared" si="0"/>
        <v>0</v>
      </c>
      <c r="Q6" s="8">
        <f t="shared" si="2"/>
        <v>0</v>
      </c>
      <c r="R6" s="48"/>
      <c r="S6" s="48"/>
      <c r="T6" s="48"/>
    </row>
    <row r="7" spans="1:21" ht="21" x14ac:dyDescent="0.55000000000000004">
      <c r="A7" s="17">
        <v>4</v>
      </c>
      <c r="B7" s="3" t="s">
        <v>15</v>
      </c>
      <c r="C7" s="3" t="s">
        <v>12</v>
      </c>
      <c r="D7" s="3"/>
      <c r="E7" s="3" t="str">
        <f>لیست!E7</f>
        <v>رضوی 4</v>
      </c>
      <c r="F7" s="3" t="str">
        <f>لیست!F7</f>
        <v>علی 4</v>
      </c>
      <c r="G7" s="8">
        <f>لیست!I6</f>
        <v>0</v>
      </c>
      <c r="H7" s="8">
        <f>لیست!J6</f>
        <v>0</v>
      </c>
      <c r="I7" s="8">
        <f>لیست!K6</f>
        <v>0</v>
      </c>
      <c r="J7" s="8">
        <f>لیست!L6</f>
        <v>0</v>
      </c>
      <c r="K7" s="8">
        <v>1</v>
      </c>
      <c r="L7" s="48"/>
      <c r="M7" s="8">
        <f t="shared" si="1"/>
        <v>0</v>
      </c>
      <c r="N7" s="8">
        <f t="shared" si="0"/>
        <v>0</v>
      </c>
      <c r="Q7" s="8">
        <f t="shared" si="2"/>
        <v>0</v>
      </c>
      <c r="R7" s="48"/>
      <c r="S7" s="48"/>
      <c r="T7" s="48"/>
    </row>
    <row r="8" spans="1:21" ht="21" x14ac:dyDescent="0.55000000000000004">
      <c r="A8" s="17">
        <v>5</v>
      </c>
      <c r="B8" s="3" t="s">
        <v>15</v>
      </c>
      <c r="C8" s="3" t="s">
        <v>12</v>
      </c>
      <c r="D8" s="3"/>
      <c r="E8" s="3" t="str">
        <f>لیست!E8</f>
        <v>رضوی 5</v>
      </c>
      <c r="F8" s="3" t="str">
        <f>لیست!F8</f>
        <v>علی 5</v>
      </c>
      <c r="G8" s="8">
        <f>لیست!I7</f>
        <v>0</v>
      </c>
      <c r="H8" s="8">
        <f>لیست!J7</f>
        <v>0</v>
      </c>
      <c r="I8" s="8">
        <f>لیست!K7</f>
        <v>0</v>
      </c>
      <c r="J8" s="8">
        <f>لیست!L7</f>
        <v>0</v>
      </c>
      <c r="K8" s="8">
        <v>1</v>
      </c>
      <c r="L8" s="48"/>
      <c r="M8" s="8">
        <f t="shared" si="1"/>
        <v>0</v>
      </c>
      <c r="N8" s="8">
        <f t="shared" si="0"/>
        <v>0</v>
      </c>
      <c r="Q8" s="8">
        <f t="shared" si="2"/>
        <v>0</v>
      </c>
      <c r="R8" s="48"/>
      <c r="S8" s="48"/>
      <c r="T8" s="48"/>
    </row>
    <row r="9" spans="1:21" ht="21" x14ac:dyDescent="0.55000000000000004">
      <c r="A9" s="17">
        <v>6</v>
      </c>
      <c r="B9" s="3" t="s">
        <v>14</v>
      </c>
      <c r="C9" s="3" t="s">
        <v>13</v>
      </c>
      <c r="D9" s="3"/>
      <c r="E9" s="3" t="str">
        <f>لیست!E9</f>
        <v>رضوی 6</v>
      </c>
      <c r="F9" s="3" t="str">
        <f>لیست!F9</f>
        <v>علی 6</v>
      </c>
      <c r="G9" s="8">
        <f>لیست!I8</f>
        <v>0</v>
      </c>
      <c r="H9" s="8">
        <f>لیست!J8</f>
        <v>0</v>
      </c>
      <c r="I9" s="8">
        <f>لیست!K8</f>
        <v>0</v>
      </c>
      <c r="J9" s="8">
        <f>لیست!L8</f>
        <v>0</v>
      </c>
      <c r="K9" s="8">
        <v>1</v>
      </c>
      <c r="L9" s="48"/>
      <c r="M9" s="8">
        <f t="shared" si="1"/>
        <v>0</v>
      </c>
      <c r="N9" s="8">
        <f t="shared" si="0"/>
        <v>0</v>
      </c>
      <c r="Q9" s="8">
        <f t="shared" si="2"/>
        <v>0</v>
      </c>
      <c r="R9" s="48"/>
      <c r="S9" s="48"/>
      <c r="T9" s="48"/>
    </row>
    <row r="10" spans="1:21" ht="21" x14ac:dyDescent="0.55000000000000004">
      <c r="A10" s="17">
        <v>7</v>
      </c>
      <c r="B10" s="3" t="s">
        <v>11</v>
      </c>
      <c r="C10" s="3" t="s">
        <v>12</v>
      </c>
      <c r="D10" s="3"/>
      <c r="E10" s="3" t="str">
        <f>لیست!E10</f>
        <v>رضوی 7</v>
      </c>
      <c r="F10" s="3" t="str">
        <f>لیست!F10</f>
        <v>علی 7</v>
      </c>
      <c r="G10" s="8">
        <f>لیست!I9</f>
        <v>0</v>
      </c>
      <c r="H10" s="8">
        <f>لیست!J9</f>
        <v>0</v>
      </c>
      <c r="I10" s="8">
        <f>لیست!K9</f>
        <v>0</v>
      </c>
      <c r="J10" s="8">
        <f>لیست!L9</f>
        <v>0</v>
      </c>
      <c r="K10" s="8"/>
      <c r="L10" s="48"/>
      <c r="M10" s="8">
        <f t="shared" si="1"/>
        <v>0</v>
      </c>
      <c r="N10" s="8">
        <f t="shared" si="0"/>
        <v>0</v>
      </c>
      <c r="Q10" s="8">
        <f t="shared" si="2"/>
        <v>0</v>
      </c>
      <c r="R10" s="48"/>
      <c r="S10" s="48"/>
      <c r="T10" s="48"/>
    </row>
    <row r="11" spans="1:21" ht="21" x14ac:dyDescent="0.55000000000000004">
      <c r="A11" s="17">
        <v>8</v>
      </c>
      <c r="B11" s="19"/>
      <c r="C11" s="19"/>
      <c r="D11" s="19"/>
      <c r="E11" s="3" t="str">
        <f>لیست!E11</f>
        <v>رضوی 8</v>
      </c>
      <c r="F11" s="3" t="str">
        <f>لیست!F11</f>
        <v>علی 8</v>
      </c>
      <c r="G11" s="8">
        <f>لیست!I21</f>
        <v>0</v>
      </c>
      <c r="H11" s="8">
        <f>لیست!J21</f>
        <v>0</v>
      </c>
      <c r="I11" s="8">
        <f>لیست!K21</f>
        <v>0</v>
      </c>
      <c r="J11" s="8">
        <f>لیست!L21</f>
        <v>0</v>
      </c>
      <c r="K11" s="8"/>
      <c r="L11" s="48"/>
      <c r="M11" s="8">
        <f t="shared" si="1"/>
        <v>0</v>
      </c>
      <c r="N11" s="8">
        <f t="shared" si="0"/>
        <v>0</v>
      </c>
      <c r="Q11" s="8">
        <f t="shared" si="2"/>
        <v>0</v>
      </c>
      <c r="R11" s="48"/>
      <c r="S11" s="48"/>
      <c r="T11" s="48"/>
    </row>
    <row r="12" spans="1:21" ht="21" x14ac:dyDescent="0.55000000000000004">
      <c r="A12" s="17">
        <v>9</v>
      </c>
      <c r="B12" s="3" t="s">
        <v>15</v>
      </c>
      <c r="C12" s="3" t="s">
        <v>16</v>
      </c>
      <c r="D12" s="3"/>
      <c r="E12" s="3" t="str">
        <f>لیست!E12</f>
        <v>رضوی 9</v>
      </c>
      <c r="F12" s="3" t="str">
        <f>لیست!F12</f>
        <v>علی 9</v>
      </c>
      <c r="G12" s="8">
        <f>لیست!I10</f>
        <v>0</v>
      </c>
      <c r="H12" s="8">
        <f>لیست!J10</f>
        <v>0</v>
      </c>
      <c r="I12" s="8">
        <f>لیست!K10</f>
        <v>0</v>
      </c>
      <c r="J12" s="8">
        <f>لیست!L10</f>
        <v>0</v>
      </c>
      <c r="K12" s="8"/>
      <c r="L12" s="48"/>
      <c r="M12" s="8">
        <f t="shared" si="1"/>
        <v>0</v>
      </c>
      <c r="N12" s="8">
        <f t="shared" si="0"/>
        <v>0</v>
      </c>
      <c r="Q12" s="8">
        <f t="shared" si="2"/>
        <v>0</v>
      </c>
      <c r="R12" s="48"/>
      <c r="S12" s="48"/>
      <c r="T12" s="48"/>
    </row>
    <row r="13" spans="1:21" ht="21" x14ac:dyDescent="0.55000000000000004">
      <c r="A13" s="17">
        <v>10</v>
      </c>
      <c r="B13" s="3" t="s">
        <v>20</v>
      </c>
      <c r="C13" s="3" t="s">
        <v>13</v>
      </c>
      <c r="D13" s="3"/>
      <c r="E13" s="3" t="str">
        <f>لیست!E13</f>
        <v>رضوی 10</v>
      </c>
      <c r="F13" s="3" t="str">
        <f>لیست!F13</f>
        <v>علی 10</v>
      </c>
      <c r="G13" s="8">
        <f>لیست!I11</f>
        <v>0</v>
      </c>
      <c r="H13" s="8">
        <f>لیست!J11</f>
        <v>0</v>
      </c>
      <c r="I13" s="8">
        <f>لیست!K11</f>
        <v>0</v>
      </c>
      <c r="J13" s="8">
        <f>لیست!L11</f>
        <v>0</v>
      </c>
      <c r="K13" s="8">
        <v>1</v>
      </c>
      <c r="L13" s="48"/>
      <c r="M13" s="8">
        <f t="shared" si="1"/>
        <v>0</v>
      </c>
      <c r="N13" s="8">
        <f t="shared" si="0"/>
        <v>0</v>
      </c>
      <c r="Q13" s="8">
        <f t="shared" si="2"/>
        <v>0</v>
      </c>
      <c r="R13" s="48"/>
      <c r="S13" s="48"/>
      <c r="T13" s="48"/>
    </row>
    <row r="14" spans="1:21" ht="21" x14ac:dyDescent="0.55000000000000004">
      <c r="A14" s="17">
        <v>11</v>
      </c>
      <c r="B14" s="3" t="s">
        <v>17</v>
      </c>
      <c r="C14" s="3" t="s">
        <v>12</v>
      </c>
      <c r="D14" s="3"/>
      <c r="E14" s="3" t="str">
        <f>لیست!E14</f>
        <v>رضوی 11</v>
      </c>
      <c r="F14" s="3" t="str">
        <f>لیست!F14</f>
        <v>علی 11</v>
      </c>
      <c r="G14" s="8">
        <f>لیست!I12</f>
        <v>0</v>
      </c>
      <c r="H14" s="8">
        <f>لیست!J12</f>
        <v>0</v>
      </c>
      <c r="I14" s="8">
        <f>لیست!K12</f>
        <v>0</v>
      </c>
      <c r="J14" s="8">
        <f>لیست!L12</f>
        <v>0</v>
      </c>
      <c r="K14" s="8">
        <v>1</v>
      </c>
      <c r="L14" s="48"/>
      <c r="M14" s="8">
        <f t="shared" si="1"/>
        <v>0</v>
      </c>
      <c r="N14" s="8">
        <f t="shared" si="0"/>
        <v>0</v>
      </c>
      <c r="Q14" s="8">
        <f t="shared" si="2"/>
        <v>0</v>
      </c>
      <c r="R14" s="48"/>
      <c r="S14" s="48"/>
      <c r="T14" s="48"/>
    </row>
    <row r="15" spans="1:21" ht="21" x14ac:dyDescent="0.55000000000000004">
      <c r="A15" s="17">
        <v>12</v>
      </c>
      <c r="B15" s="3" t="s">
        <v>15</v>
      </c>
      <c r="C15" s="3" t="s">
        <v>16</v>
      </c>
      <c r="D15" s="3"/>
      <c r="E15" s="3" t="str">
        <f>لیست!E15</f>
        <v>رضوی 12</v>
      </c>
      <c r="F15" s="3" t="str">
        <f>لیست!F15</f>
        <v>علی 12</v>
      </c>
      <c r="G15" s="8">
        <f>لیست!I13</f>
        <v>0</v>
      </c>
      <c r="H15" s="8">
        <f>لیست!J13</f>
        <v>0</v>
      </c>
      <c r="I15" s="8">
        <f>لیست!K13</f>
        <v>0</v>
      </c>
      <c r="J15" s="8">
        <f>لیست!L13</f>
        <v>0</v>
      </c>
      <c r="K15" s="8">
        <v>1</v>
      </c>
      <c r="L15" s="48"/>
      <c r="M15" s="8">
        <f t="shared" si="1"/>
        <v>0</v>
      </c>
      <c r="N15" s="8">
        <f t="shared" si="0"/>
        <v>0</v>
      </c>
      <c r="Q15" s="8">
        <f t="shared" si="2"/>
        <v>0</v>
      </c>
      <c r="R15" s="48"/>
      <c r="S15" s="48"/>
      <c r="T15" s="48"/>
    </row>
    <row r="16" spans="1:21" ht="21" x14ac:dyDescent="0.55000000000000004">
      <c r="A16" s="17">
        <v>13</v>
      </c>
      <c r="B16" s="16" t="s">
        <v>15</v>
      </c>
      <c r="C16" s="16" t="s">
        <v>12</v>
      </c>
      <c r="D16" s="16"/>
      <c r="E16" s="3" t="str">
        <f>لیست!E16</f>
        <v>رضوی 13</v>
      </c>
      <c r="F16" s="3" t="str">
        <f>لیست!F16</f>
        <v>علی 13</v>
      </c>
      <c r="G16" s="18">
        <f>لیست!I14</f>
        <v>0</v>
      </c>
      <c r="H16" s="18">
        <f>لیست!J14</f>
        <v>0</v>
      </c>
      <c r="I16" s="18">
        <f>لیست!K14</f>
        <v>0</v>
      </c>
      <c r="J16" s="18">
        <f>لیست!L14</f>
        <v>0</v>
      </c>
      <c r="K16" s="18">
        <v>1</v>
      </c>
      <c r="L16" s="48"/>
      <c r="M16" s="8">
        <f t="shared" si="1"/>
        <v>0</v>
      </c>
      <c r="N16" s="8">
        <f t="shared" si="0"/>
        <v>0</v>
      </c>
      <c r="Q16" s="8">
        <f t="shared" si="2"/>
        <v>0</v>
      </c>
      <c r="R16" s="48"/>
      <c r="S16" s="48"/>
      <c r="T16" s="48"/>
    </row>
    <row r="17" spans="1:20" ht="21" x14ac:dyDescent="0.55000000000000004">
      <c r="A17" s="17">
        <v>14</v>
      </c>
      <c r="B17" s="3" t="s">
        <v>14</v>
      </c>
      <c r="C17" s="3" t="s">
        <v>13</v>
      </c>
      <c r="D17" s="3"/>
      <c r="E17" s="3" t="str">
        <f>لیست!E17</f>
        <v>رضوی 14</v>
      </c>
      <c r="F17" s="3" t="str">
        <f>لیست!F17</f>
        <v>علی 14</v>
      </c>
      <c r="G17" s="8">
        <f>لیست!I15</f>
        <v>0</v>
      </c>
      <c r="H17" s="8">
        <f>لیست!J15</f>
        <v>0</v>
      </c>
      <c r="I17" s="8">
        <f>لیست!K15</f>
        <v>0</v>
      </c>
      <c r="J17" s="8">
        <f>لیست!L15</f>
        <v>0</v>
      </c>
      <c r="K17" s="8"/>
      <c r="L17" s="48"/>
      <c r="M17" s="8">
        <f t="shared" si="1"/>
        <v>0</v>
      </c>
      <c r="N17" s="8">
        <f t="shared" si="0"/>
        <v>0</v>
      </c>
      <c r="Q17" s="8">
        <f t="shared" si="2"/>
        <v>0</v>
      </c>
      <c r="R17" s="48"/>
      <c r="S17" s="48"/>
      <c r="T17" s="48"/>
    </row>
    <row r="18" spans="1:20" ht="21" x14ac:dyDescent="0.55000000000000004">
      <c r="A18" s="17">
        <v>15</v>
      </c>
      <c r="B18" s="3" t="s">
        <v>15</v>
      </c>
      <c r="C18" s="3" t="s">
        <v>12</v>
      </c>
      <c r="D18" s="3"/>
      <c r="E18" s="3" t="str">
        <f>لیست!E18</f>
        <v>رضوی 15</v>
      </c>
      <c r="F18" s="3" t="str">
        <f>لیست!F18</f>
        <v>علی 15</v>
      </c>
      <c r="G18" s="8">
        <f>لیست!I16</f>
        <v>0</v>
      </c>
      <c r="H18" s="8">
        <f>لیست!J16</f>
        <v>0</v>
      </c>
      <c r="I18" s="8">
        <f>لیست!K16</f>
        <v>0</v>
      </c>
      <c r="J18" s="8">
        <f>لیست!L16</f>
        <v>0</v>
      </c>
      <c r="K18" s="8"/>
      <c r="L18" s="48"/>
      <c r="M18" s="8">
        <f t="shared" si="1"/>
        <v>0</v>
      </c>
      <c r="N18" s="8">
        <f t="shared" si="0"/>
        <v>0</v>
      </c>
      <c r="Q18" s="8">
        <f t="shared" si="2"/>
        <v>0</v>
      </c>
      <c r="R18" s="48"/>
      <c r="S18" s="48"/>
      <c r="T18" s="48"/>
    </row>
    <row r="19" spans="1:20" ht="21" x14ac:dyDescent="0.55000000000000004">
      <c r="A19" s="17">
        <v>16</v>
      </c>
      <c r="E19" s="3" t="str">
        <f>لیست!E19</f>
        <v>رضوی 16</v>
      </c>
      <c r="F19" s="3" t="str">
        <f>لیست!F19</f>
        <v>علی 16</v>
      </c>
      <c r="G19" s="8" t="e">
        <f>لیست!#REF!</f>
        <v>#REF!</v>
      </c>
      <c r="H19" s="8" t="e">
        <f>لیست!#REF!</f>
        <v>#REF!</v>
      </c>
      <c r="I19" s="8" t="e">
        <f>لیست!#REF!</f>
        <v>#REF!</v>
      </c>
      <c r="J19" s="8" t="e">
        <f>لیست!#REF!</f>
        <v>#REF!</v>
      </c>
      <c r="K19" s="8"/>
      <c r="L19" s="48"/>
      <c r="M19" s="8">
        <f t="shared" si="1"/>
        <v>0</v>
      </c>
      <c r="N19" s="8">
        <f t="shared" si="0"/>
        <v>0</v>
      </c>
      <c r="Q19" s="8">
        <f t="shared" si="2"/>
        <v>0</v>
      </c>
      <c r="R19" s="48"/>
      <c r="S19" s="48"/>
      <c r="T19" s="48"/>
    </row>
    <row r="20" spans="1:20" ht="21" x14ac:dyDescent="0.55000000000000004">
      <c r="A20" s="17">
        <v>17</v>
      </c>
      <c r="B20" s="4" t="s">
        <v>15</v>
      </c>
      <c r="C20" s="4" t="s">
        <v>16</v>
      </c>
      <c r="D20" s="4"/>
      <c r="E20" s="3" t="str">
        <f>لیست!E20</f>
        <v>رضوی 17</v>
      </c>
      <c r="F20" s="3" t="str">
        <f>لیست!F20</f>
        <v>علی 17</v>
      </c>
      <c r="G20" s="8">
        <f>لیست!I17</f>
        <v>0</v>
      </c>
      <c r="H20" s="8">
        <f>لیست!J17</f>
        <v>0</v>
      </c>
      <c r="I20" s="8">
        <f>لیست!K17</f>
        <v>0</v>
      </c>
      <c r="J20" s="8">
        <f>لیست!L17</f>
        <v>0</v>
      </c>
      <c r="K20" s="8"/>
      <c r="L20" s="48"/>
      <c r="M20" s="8">
        <f t="shared" si="1"/>
        <v>0</v>
      </c>
      <c r="N20" s="8">
        <f t="shared" si="0"/>
        <v>0</v>
      </c>
      <c r="Q20" s="8">
        <f t="shared" si="2"/>
        <v>0</v>
      </c>
      <c r="R20" s="48"/>
      <c r="S20" s="48"/>
      <c r="T20" s="48"/>
    </row>
    <row r="21" spans="1:20" ht="21" x14ac:dyDescent="0.55000000000000004">
      <c r="A21" s="17">
        <v>18</v>
      </c>
      <c r="B21" s="4" t="s">
        <v>14</v>
      </c>
      <c r="C21" s="4" t="s">
        <v>13</v>
      </c>
      <c r="D21" s="4"/>
      <c r="E21" s="3" t="str">
        <f>لیست!E21</f>
        <v>رضوی 18</v>
      </c>
      <c r="F21" s="3" t="str">
        <f>لیست!F21</f>
        <v>علی 18</v>
      </c>
      <c r="G21" s="8">
        <f>لیست!I18</f>
        <v>0</v>
      </c>
      <c r="H21" s="8">
        <f>لیست!J18</f>
        <v>0</v>
      </c>
      <c r="I21" s="8">
        <f>لیست!K18</f>
        <v>0</v>
      </c>
      <c r="J21" s="8">
        <f>لیست!L18</f>
        <v>0</v>
      </c>
      <c r="K21" s="8"/>
      <c r="L21" s="48"/>
      <c r="M21" s="8">
        <f t="shared" si="1"/>
        <v>0</v>
      </c>
      <c r="N21" s="8">
        <f t="shared" si="0"/>
        <v>0</v>
      </c>
      <c r="Q21" s="8">
        <f t="shared" si="2"/>
        <v>0</v>
      </c>
      <c r="R21" s="48"/>
      <c r="S21" s="48"/>
      <c r="T21" s="48"/>
    </row>
    <row r="22" spans="1:20" ht="21" x14ac:dyDescent="0.55000000000000004">
      <c r="A22" s="17">
        <v>19</v>
      </c>
      <c r="E22" s="3" t="str">
        <f>لیست!E22</f>
        <v>رضوی 19</v>
      </c>
      <c r="F22" s="3" t="str">
        <f>لیست!F22</f>
        <v>علی 19</v>
      </c>
      <c r="G22" s="8">
        <f>لیست!I19</f>
        <v>0</v>
      </c>
      <c r="H22" s="8">
        <f>لیست!J19</f>
        <v>0</v>
      </c>
      <c r="I22" s="8">
        <f>لیست!K19</f>
        <v>0</v>
      </c>
      <c r="J22" s="8">
        <f>لیست!L19</f>
        <v>0</v>
      </c>
      <c r="K22" s="8"/>
      <c r="L22" s="48"/>
      <c r="M22" s="8">
        <f t="shared" si="1"/>
        <v>0</v>
      </c>
      <c r="N22" s="8">
        <f t="shared" ref="N22:N33" si="3">L22+M22*5</f>
        <v>0</v>
      </c>
      <c r="Q22" s="8">
        <f t="shared" si="2"/>
        <v>0</v>
      </c>
      <c r="R22" s="48"/>
      <c r="S22" s="48"/>
      <c r="T22" s="48"/>
    </row>
    <row r="23" spans="1:20" ht="21" x14ac:dyDescent="0.55000000000000004">
      <c r="A23" s="17">
        <v>20</v>
      </c>
      <c r="E23" s="3" t="str">
        <f>لیست!E23</f>
        <v>رضوی 20</v>
      </c>
      <c r="F23" s="3" t="str">
        <f>لیست!F23</f>
        <v>علی 20</v>
      </c>
      <c r="G23" s="8">
        <f>لیست!I20</f>
        <v>0</v>
      </c>
      <c r="H23" s="8">
        <f>لیست!J20</f>
        <v>0</v>
      </c>
      <c r="I23" s="8">
        <f>لیست!K20</f>
        <v>0</v>
      </c>
      <c r="J23" s="8">
        <f>لیست!L20</f>
        <v>0</v>
      </c>
      <c r="K23" s="8"/>
      <c r="L23" s="48"/>
      <c r="M23" s="8">
        <f t="shared" si="1"/>
        <v>0</v>
      </c>
      <c r="N23" s="8">
        <f t="shared" si="3"/>
        <v>0</v>
      </c>
      <c r="Q23" s="8">
        <f t="shared" si="2"/>
        <v>0</v>
      </c>
      <c r="R23" s="48"/>
      <c r="S23" s="48"/>
      <c r="T23" s="48"/>
    </row>
    <row r="24" spans="1:20" ht="21" x14ac:dyDescent="0.55000000000000004">
      <c r="A24" s="17">
        <v>21</v>
      </c>
      <c r="E24" s="3" t="str">
        <f>لیست!E24</f>
        <v>رضوی 21</v>
      </c>
      <c r="F24" s="3" t="str">
        <f>لیست!F24</f>
        <v>علی 21</v>
      </c>
      <c r="G24" s="8">
        <f>لیست!I21</f>
        <v>0</v>
      </c>
      <c r="H24" s="8">
        <f>لیست!J21</f>
        <v>0</v>
      </c>
      <c r="I24" s="8">
        <f>لیست!K21</f>
        <v>0</v>
      </c>
      <c r="J24" s="8">
        <f>لیست!L21</f>
        <v>0</v>
      </c>
      <c r="K24" s="8"/>
      <c r="L24" s="48"/>
      <c r="M24" s="8">
        <f t="shared" si="1"/>
        <v>0</v>
      </c>
      <c r="N24" s="8">
        <f t="shared" si="3"/>
        <v>0</v>
      </c>
      <c r="Q24" s="8">
        <f t="shared" si="2"/>
        <v>0</v>
      </c>
      <c r="R24" s="48"/>
      <c r="S24" s="48"/>
      <c r="T24" s="48"/>
    </row>
    <row r="25" spans="1:20" ht="21" x14ac:dyDescent="0.55000000000000004">
      <c r="A25" s="17">
        <v>22</v>
      </c>
      <c r="E25" s="3" t="str">
        <f>لیست!E25</f>
        <v>رضوی 22</v>
      </c>
      <c r="F25" s="3" t="str">
        <f>لیست!F25</f>
        <v>علی 22</v>
      </c>
      <c r="G25" s="8">
        <f>لیست!I22</f>
        <v>0</v>
      </c>
      <c r="H25" s="8">
        <f>لیست!J22</f>
        <v>0</v>
      </c>
      <c r="I25" s="8">
        <f>لیست!K22</f>
        <v>0</v>
      </c>
      <c r="J25" s="8">
        <f>لیست!L22</f>
        <v>0</v>
      </c>
      <c r="K25" s="8"/>
      <c r="L25" s="48"/>
      <c r="M25" s="8">
        <f t="shared" si="1"/>
        <v>0</v>
      </c>
      <c r="N25" s="8">
        <f t="shared" si="3"/>
        <v>0</v>
      </c>
      <c r="Q25" s="8">
        <f t="shared" si="2"/>
        <v>0</v>
      </c>
      <c r="R25" s="48"/>
      <c r="S25" s="48"/>
      <c r="T25" s="48"/>
    </row>
    <row r="26" spans="1:20" ht="21" x14ac:dyDescent="0.55000000000000004">
      <c r="A26" s="17">
        <v>23</v>
      </c>
      <c r="E26" s="3" t="str">
        <f>لیست!E26</f>
        <v>رضوی 23</v>
      </c>
      <c r="F26" s="3" t="str">
        <f>لیست!F26</f>
        <v>علی 23</v>
      </c>
      <c r="G26" s="8">
        <f>لیست!I23</f>
        <v>0</v>
      </c>
      <c r="H26" s="8">
        <f>لیست!J23</f>
        <v>0</v>
      </c>
      <c r="I26" s="8">
        <f>لیست!K23</f>
        <v>0</v>
      </c>
      <c r="J26" s="8">
        <f>لیست!L23</f>
        <v>0</v>
      </c>
      <c r="K26" s="8"/>
      <c r="L26" s="48"/>
      <c r="M26" s="8">
        <f t="shared" si="1"/>
        <v>0</v>
      </c>
      <c r="N26" s="8">
        <f t="shared" si="3"/>
        <v>0</v>
      </c>
      <c r="Q26" s="8">
        <f t="shared" si="2"/>
        <v>0</v>
      </c>
      <c r="R26" s="48"/>
      <c r="S26" s="48"/>
      <c r="T26" s="48"/>
    </row>
    <row r="27" spans="1:20" ht="21" x14ac:dyDescent="0.55000000000000004">
      <c r="A27" s="17">
        <v>24</v>
      </c>
      <c r="E27" s="3" t="str">
        <f>لیست!E27</f>
        <v>رضوی 24</v>
      </c>
      <c r="F27" s="3" t="str">
        <f>لیست!F27</f>
        <v>علی 24</v>
      </c>
      <c r="G27" s="8">
        <f>لیست!I24</f>
        <v>0</v>
      </c>
      <c r="H27" s="8">
        <f>لیست!J24</f>
        <v>0</v>
      </c>
      <c r="I27" s="8">
        <f>لیست!K24</f>
        <v>0</v>
      </c>
      <c r="J27" s="8">
        <f>لیست!L24</f>
        <v>0</v>
      </c>
      <c r="K27" s="8"/>
      <c r="L27" s="48"/>
      <c r="M27" s="8">
        <f t="shared" si="1"/>
        <v>0</v>
      </c>
      <c r="N27" s="8">
        <f t="shared" si="3"/>
        <v>0</v>
      </c>
      <c r="Q27" s="8">
        <f t="shared" si="2"/>
        <v>0</v>
      </c>
      <c r="R27" s="48"/>
      <c r="S27" s="48"/>
      <c r="T27" s="48"/>
    </row>
    <row r="28" spans="1:20" ht="21" x14ac:dyDescent="0.55000000000000004">
      <c r="A28" s="17">
        <v>25</v>
      </c>
      <c r="E28" s="3" t="str">
        <f>لیست!E28</f>
        <v>رضوی 25</v>
      </c>
      <c r="F28" s="3" t="str">
        <f>لیست!F28</f>
        <v>علی 25</v>
      </c>
      <c r="G28" s="8">
        <f>لیست!I25</f>
        <v>0</v>
      </c>
      <c r="H28" s="8">
        <f>لیست!J25</f>
        <v>0</v>
      </c>
      <c r="I28" s="8">
        <f>لیست!K25</f>
        <v>0</v>
      </c>
      <c r="J28" s="8">
        <f>لیست!L25</f>
        <v>0</v>
      </c>
      <c r="K28" s="8"/>
      <c r="L28" s="48"/>
      <c r="M28" s="8">
        <f t="shared" si="1"/>
        <v>0</v>
      </c>
      <c r="N28" s="8">
        <f t="shared" si="3"/>
        <v>0</v>
      </c>
      <c r="Q28" s="8">
        <f t="shared" si="2"/>
        <v>0</v>
      </c>
      <c r="R28" s="48"/>
      <c r="S28" s="48"/>
      <c r="T28" s="48"/>
    </row>
    <row r="29" spans="1:20" ht="21" x14ac:dyDescent="0.55000000000000004">
      <c r="A29" s="17">
        <v>26</v>
      </c>
      <c r="E29" s="3" t="str">
        <f>لیست!E29</f>
        <v>رضوی 26</v>
      </c>
      <c r="F29" s="3" t="str">
        <f>لیست!F29</f>
        <v>علی 26</v>
      </c>
      <c r="G29" s="8">
        <f>لیست!I26</f>
        <v>0</v>
      </c>
      <c r="H29" s="8">
        <f>لیست!J26</f>
        <v>0</v>
      </c>
      <c r="I29" s="8">
        <f>لیست!K26</f>
        <v>0</v>
      </c>
      <c r="J29" s="8">
        <f>لیست!L26</f>
        <v>0</v>
      </c>
      <c r="K29" s="8"/>
      <c r="L29" s="48"/>
      <c r="M29" s="8">
        <f t="shared" si="1"/>
        <v>0</v>
      </c>
      <c r="N29" s="8">
        <f t="shared" si="3"/>
        <v>0</v>
      </c>
      <c r="Q29" s="8">
        <f t="shared" si="2"/>
        <v>0</v>
      </c>
      <c r="R29" s="48"/>
      <c r="S29" s="48"/>
      <c r="T29" s="48"/>
    </row>
    <row r="30" spans="1:20" ht="21" x14ac:dyDescent="0.55000000000000004">
      <c r="A30" s="17">
        <v>27</v>
      </c>
      <c r="E30" s="3" t="str">
        <f>لیست!E30</f>
        <v>رضوی 27</v>
      </c>
      <c r="F30" s="3" t="str">
        <f>لیست!F30</f>
        <v>علی 27</v>
      </c>
      <c r="G30" s="8">
        <f>لیست!I27</f>
        <v>0</v>
      </c>
      <c r="H30" s="8">
        <f>لیست!J27</f>
        <v>0</v>
      </c>
      <c r="I30" s="8">
        <f>لیست!K27</f>
        <v>0</v>
      </c>
      <c r="J30" s="8">
        <f>لیست!L27</f>
        <v>0</v>
      </c>
      <c r="K30" s="8"/>
      <c r="L30" s="48"/>
      <c r="M30" s="8">
        <f t="shared" si="1"/>
        <v>0</v>
      </c>
      <c r="N30" s="8">
        <f t="shared" si="3"/>
        <v>0</v>
      </c>
      <c r="Q30" s="8">
        <f t="shared" si="2"/>
        <v>0</v>
      </c>
      <c r="R30" s="48"/>
      <c r="S30" s="48"/>
      <c r="T30" s="48"/>
    </row>
    <row r="31" spans="1:20" ht="21" x14ac:dyDescent="0.55000000000000004">
      <c r="A31" s="17">
        <v>28</v>
      </c>
      <c r="E31" s="3" t="str">
        <f>لیست!E31</f>
        <v>رضوی 28</v>
      </c>
      <c r="F31" s="3" t="str">
        <f>لیست!F31</f>
        <v>علی 28</v>
      </c>
      <c r="G31" s="8">
        <f>لیست!I28</f>
        <v>0</v>
      </c>
      <c r="H31" s="8">
        <f>لیست!J28</f>
        <v>0</v>
      </c>
      <c r="I31" s="8">
        <f>لیست!K28</f>
        <v>0</v>
      </c>
      <c r="J31" s="8">
        <f>لیست!L28</f>
        <v>0</v>
      </c>
      <c r="K31" s="8"/>
      <c r="L31" s="48"/>
      <c r="M31" s="8">
        <f t="shared" si="1"/>
        <v>0</v>
      </c>
      <c r="N31" s="8">
        <f t="shared" si="3"/>
        <v>0</v>
      </c>
      <c r="Q31" s="8">
        <f t="shared" si="2"/>
        <v>0</v>
      </c>
      <c r="R31" s="48"/>
      <c r="S31" s="48"/>
      <c r="T31" s="48"/>
    </row>
    <row r="32" spans="1:20" ht="21" x14ac:dyDescent="0.55000000000000004">
      <c r="A32" s="17">
        <v>29</v>
      </c>
      <c r="E32" s="3" t="str">
        <f>لیست!E32</f>
        <v>رضوی 29</v>
      </c>
      <c r="F32" s="3" t="str">
        <f>لیست!F32</f>
        <v>علی 29</v>
      </c>
      <c r="G32" s="8">
        <f>لیست!I29</f>
        <v>0</v>
      </c>
      <c r="H32" s="8">
        <f>لیست!J29</f>
        <v>0</v>
      </c>
      <c r="I32" s="8">
        <f>لیست!K29</f>
        <v>0</v>
      </c>
      <c r="J32" s="8">
        <f>لیست!L29</f>
        <v>0</v>
      </c>
      <c r="K32" s="8"/>
      <c r="L32" s="48"/>
      <c r="M32" s="8">
        <f t="shared" si="1"/>
        <v>0</v>
      </c>
      <c r="N32" s="8">
        <f t="shared" si="3"/>
        <v>0</v>
      </c>
      <c r="Q32" s="8">
        <f t="shared" si="2"/>
        <v>0</v>
      </c>
      <c r="R32" s="48"/>
      <c r="S32" s="48"/>
      <c r="T32" s="48"/>
    </row>
    <row r="33" spans="1:20" ht="21" x14ac:dyDescent="0.55000000000000004">
      <c r="A33" s="17">
        <v>30</v>
      </c>
      <c r="E33" s="3" t="str">
        <f>لیست!E33</f>
        <v>رضوی 30</v>
      </c>
      <c r="F33" s="3" t="str">
        <f>لیست!F33</f>
        <v>علی 30</v>
      </c>
      <c r="G33" s="8">
        <f>لیست!I30</f>
        <v>0</v>
      </c>
      <c r="H33" s="8">
        <f>لیست!J30</f>
        <v>0</v>
      </c>
      <c r="I33" s="8">
        <f>لیست!K30</f>
        <v>0</v>
      </c>
      <c r="J33" s="8">
        <f>لیست!L30</f>
        <v>0</v>
      </c>
      <c r="K33" s="8"/>
      <c r="L33" s="48"/>
      <c r="M33" s="8">
        <f t="shared" si="1"/>
        <v>0</v>
      </c>
      <c r="N33" s="8">
        <f t="shared" si="3"/>
        <v>0</v>
      </c>
      <c r="Q33" s="8">
        <f t="shared" si="2"/>
        <v>0</v>
      </c>
      <c r="R33" s="48"/>
      <c r="S33" s="48"/>
      <c r="T33" s="48"/>
    </row>
  </sheetData>
  <sheetProtection algorithmName="SHA-512" hashValue="QAnXegY3xccP46RooePsK3gI4yPDkhOnSTX0NqO6m/DwqkctwNq5wIX7OduqdgjsBCVdC1A51Kli7IAAylFgVw==" saltValue="rk4fnZGBnAwNPQR7CGyK+g==" spinCount="100000" sheet="1" objects="1" scenarios="1"/>
  <autoFilter ref="A3:N21"/>
  <mergeCells count="1">
    <mergeCell ref="E2:F2"/>
  </mergeCells>
  <conditionalFormatting sqref="E4:E33">
    <cfRule type="duplicateValues" dxfId="101" priority="32"/>
  </conditionalFormatting>
  <conditionalFormatting sqref="N4:N33">
    <cfRule type="cellIs" dxfId="100" priority="21" operator="lessThan">
      <formula>12</formula>
    </cfRule>
  </conditionalFormatting>
  <conditionalFormatting sqref="R4:R33">
    <cfRule type="containsBlanks" dxfId="99" priority="18">
      <formula>LEN(TRIM(R4))=0</formula>
    </cfRule>
    <cfRule type="containsBlanks" priority="19">
      <formula>LEN(TRIM(R4))=0</formula>
    </cfRule>
    <cfRule type="cellIs" dxfId="98" priority="20" operator="lessThan">
      <formula>2</formula>
    </cfRule>
  </conditionalFormatting>
  <conditionalFormatting sqref="Q4:Q33">
    <cfRule type="containsBlanks" dxfId="97" priority="14">
      <formula>LEN(TRIM(Q4))=0</formula>
    </cfRule>
    <cfRule type="containsBlanks" priority="15">
      <formula>LEN(TRIM(Q4))=0</formula>
    </cfRule>
    <cfRule type="cellIs" dxfId="96" priority="16" operator="lessThan">
      <formula>2</formula>
    </cfRule>
    <cfRule type="aboveAverage" dxfId="95" priority="17" aboveAverage="0"/>
  </conditionalFormatting>
  <conditionalFormatting sqref="S4:S10">
    <cfRule type="containsBlanks" dxfId="94" priority="11">
      <formula>LEN(TRIM(S4))=0</formula>
    </cfRule>
    <cfRule type="containsBlanks" priority="12">
      <formula>LEN(TRIM(S4))=0</formula>
    </cfRule>
    <cfRule type="cellIs" dxfId="93" priority="13" operator="lessThan">
      <formula>2</formula>
    </cfRule>
  </conditionalFormatting>
  <conditionalFormatting sqref="S11:S33">
    <cfRule type="containsBlanks" dxfId="92" priority="8">
      <formula>LEN(TRIM(S11))=0</formula>
    </cfRule>
    <cfRule type="containsBlanks" priority="9">
      <formula>LEN(TRIM(S11))=0</formula>
    </cfRule>
    <cfRule type="cellIs" dxfId="91" priority="10" operator="lessThan">
      <formula>2</formula>
    </cfRule>
  </conditionalFormatting>
  <conditionalFormatting sqref="T4:T33">
    <cfRule type="containsBlanks" dxfId="90" priority="5">
      <formula>LEN(TRIM(T4))=0</formula>
    </cfRule>
    <cfRule type="containsBlanks" priority="6">
      <formula>LEN(TRIM(T4))=0</formula>
    </cfRule>
    <cfRule type="cellIs" dxfId="89" priority="7" operator="lessThan">
      <formula>2</formula>
    </cfRule>
  </conditionalFormatting>
  <conditionalFormatting sqref="M4:M33">
    <cfRule type="containsBlanks" dxfId="88" priority="1">
      <formula>LEN(TRIM(M4))=0</formula>
    </cfRule>
    <cfRule type="containsBlanks" priority="2">
      <formula>LEN(TRIM(M4))=0</formula>
    </cfRule>
    <cfRule type="cellIs" dxfId="87" priority="3" operator="lessThan">
      <formula>2</formula>
    </cfRule>
    <cfRule type="aboveAverage" dxfId="86" priority="4" aboveAverage="0"/>
  </conditionalFormatting>
  <dataValidations count="3">
    <dataValidation type="list" allowBlank="1" showInputMessage="1" showErrorMessage="1" errorTitle="نمره پایانی اشتباه" error="فقط نمرات صحیح  1 تا 3 قابل قبول است" sqref="R4:T33 M4:M33">
      <formula1>پایانی</formula1>
    </dataValidation>
    <dataValidation allowBlank="1" showInputMessage="1" showErrorMessage="1" errorTitle="نمره پایانی اشتباه" error="فقط نمرات صحیح  1 تا 3 قابل قبول است" sqref="N4:N33"/>
    <dataValidation type="list" allowBlank="1" showInputMessage="1" showErrorMessage="1" errorTitle="نمره مستمر اشتباه" error="فقط نمرات 0 تا 5 با بازه نیم قابل قبول است" sqref="L4:L33">
      <formula1>مستمر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rightToLeft="1" topLeftCell="A2" zoomScale="98" zoomScaleNormal="98" workbookViewId="0">
      <pane xSplit="6" ySplit="2" topLeftCell="L4" activePane="bottomRight" state="frozen"/>
      <selection activeCell="E2" sqref="E2:F2"/>
      <selection pane="topRight" activeCell="E2" sqref="E2:F2"/>
      <selection pane="bottomLeft" activeCell="E2" sqref="E2:F2"/>
      <selection pane="bottomRight" activeCell="R4" sqref="R4"/>
    </sheetView>
  </sheetViews>
  <sheetFormatPr defaultColWidth="9.140625" defaultRowHeight="12.75" x14ac:dyDescent="0.2"/>
  <cols>
    <col min="1" max="1" width="5.140625" style="1" bestFit="1" customWidth="1"/>
    <col min="2" max="2" width="12.42578125" style="1" hidden="1" customWidth="1"/>
    <col min="3" max="3" width="6.28515625" style="1" hidden="1" customWidth="1"/>
    <col min="4" max="4" width="12.7109375" style="1" hidden="1" customWidth="1"/>
    <col min="5" max="5" width="18.85546875" style="1" bestFit="1" customWidth="1"/>
    <col min="6" max="6" width="15.42578125" style="1" customWidth="1"/>
    <col min="7" max="11" width="6.28515625" style="1" hidden="1" customWidth="1"/>
    <col min="12" max="13" width="7.7109375" style="24" customWidth="1"/>
    <col min="14" max="14" width="10" style="24" bestFit="1" customWidth="1"/>
    <col min="15" max="16384" width="9.140625" style="1"/>
  </cols>
  <sheetData>
    <row r="1" spans="1:21" ht="21" x14ac:dyDescent="0.55000000000000004">
      <c r="E1" s="2"/>
      <c r="F1" s="2"/>
    </row>
    <row r="2" spans="1:21" ht="21" x14ac:dyDescent="0.55000000000000004">
      <c r="E2" s="55" t="str">
        <f>'اطلاعات اولیه'!B5</f>
        <v>محل درج عنوان پودمان 3</v>
      </c>
      <c r="F2" s="56"/>
    </row>
    <row r="3" spans="1:21" s="10" customFormat="1" ht="63" x14ac:dyDescent="0.25">
      <c r="A3" s="7" t="s">
        <v>1</v>
      </c>
      <c r="B3" s="7" t="s">
        <v>18</v>
      </c>
      <c r="C3" s="7" t="s">
        <v>19</v>
      </c>
      <c r="D3" s="8" t="s">
        <v>10</v>
      </c>
      <c r="E3" s="8" t="s">
        <v>2</v>
      </c>
      <c r="F3" s="8" t="s">
        <v>3</v>
      </c>
      <c r="G3" s="8" t="str">
        <f>لیست!I3</f>
        <v>تاخیر</v>
      </c>
      <c r="H3" s="8" t="str">
        <f>لیست!J3</f>
        <v>غیبت</v>
      </c>
      <c r="I3" s="8" t="str">
        <f>لیست!K3</f>
        <v>مثبت</v>
      </c>
      <c r="J3" s="8" t="str">
        <f>لیست!L3</f>
        <v>منفی</v>
      </c>
      <c r="K3" s="8"/>
      <c r="L3" s="23" t="s">
        <v>32</v>
      </c>
      <c r="M3" s="23" t="s">
        <v>22</v>
      </c>
      <c r="N3" s="23" t="s">
        <v>33</v>
      </c>
      <c r="Q3" s="23" t="s">
        <v>27</v>
      </c>
      <c r="R3" s="23" t="str">
        <f>'اطلاعات اولیه'!D5</f>
        <v>واحد یادگیری  3</v>
      </c>
      <c r="S3" s="23" t="str">
        <f>'اطلاعات اولیه'!E5</f>
        <v/>
      </c>
      <c r="T3" s="23" t="str">
        <f>'اطلاعات اولیه'!F5</f>
        <v/>
      </c>
      <c r="U3" s="47">
        <f>3-COUNTBLANK(R3:T3)</f>
        <v>1</v>
      </c>
    </row>
    <row r="4" spans="1:21" ht="21" x14ac:dyDescent="0.55000000000000004">
      <c r="A4" s="17">
        <v>1</v>
      </c>
      <c r="B4" s="3" t="s">
        <v>15</v>
      </c>
      <c r="C4" s="3" t="s">
        <v>12</v>
      </c>
      <c r="D4" s="3"/>
      <c r="E4" s="3" t="str">
        <f>لیست!E4</f>
        <v>رضوی 1</v>
      </c>
      <c r="F4" s="3" t="str">
        <f>لیست!F4</f>
        <v>علی 1</v>
      </c>
      <c r="G4" s="8">
        <f>لیست!I4</f>
        <v>0</v>
      </c>
      <c r="H4" s="8">
        <f>لیست!J4</f>
        <v>0</v>
      </c>
      <c r="I4" s="8">
        <f>لیست!K4</f>
        <v>0</v>
      </c>
      <c r="J4" s="8">
        <f>لیست!L4</f>
        <v>0</v>
      </c>
      <c r="K4" s="8">
        <v>1</v>
      </c>
      <c r="L4" s="70"/>
      <c r="M4" s="48">
        <f>R4</f>
        <v>0</v>
      </c>
      <c r="N4" s="23">
        <f t="shared" ref="N4:N21" si="0">L4+M4*5</f>
        <v>0</v>
      </c>
      <c r="Q4" s="8">
        <f>IF(OR(R4=1,S4=1,T4=1),1,MAX(R4:T4))</f>
        <v>0</v>
      </c>
      <c r="R4" s="48"/>
      <c r="S4" s="48"/>
      <c r="T4" s="48"/>
    </row>
    <row r="5" spans="1:21" ht="21" x14ac:dyDescent="0.55000000000000004">
      <c r="A5" s="17">
        <v>2</v>
      </c>
      <c r="B5" s="3" t="s">
        <v>15</v>
      </c>
      <c r="C5" s="3" t="s">
        <v>13</v>
      </c>
      <c r="D5" s="3"/>
      <c r="E5" s="3" t="str">
        <f>لیست!E5</f>
        <v>رضوی 2</v>
      </c>
      <c r="F5" s="3" t="str">
        <f>لیست!F5</f>
        <v>علی 2</v>
      </c>
      <c r="G5" s="8">
        <f>لیست!I5</f>
        <v>0</v>
      </c>
      <c r="H5" s="8">
        <f>لیست!J5</f>
        <v>0</v>
      </c>
      <c r="I5" s="8">
        <f>لیست!K5</f>
        <v>0</v>
      </c>
      <c r="J5" s="8">
        <f>لیست!L5</f>
        <v>0</v>
      </c>
      <c r="K5" s="8">
        <v>1</v>
      </c>
      <c r="L5" s="70"/>
      <c r="M5" s="48">
        <f>R5</f>
        <v>0</v>
      </c>
      <c r="N5" s="23">
        <f t="shared" si="0"/>
        <v>0</v>
      </c>
      <c r="Q5" s="8">
        <f t="shared" ref="Q5:Q33" si="1">IF(OR(R5=1,S5=1,T5=1),1,MAX(R5:T5))</f>
        <v>0</v>
      </c>
      <c r="R5" s="48"/>
      <c r="S5" s="48"/>
      <c r="T5" s="48"/>
    </row>
    <row r="6" spans="1:21" ht="21" x14ac:dyDescent="0.55000000000000004">
      <c r="A6" s="17">
        <v>3</v>
      </c>
      <c r="B6" s="19"/>
      <c r="C6" s="19"/>
      <c r="D6" s="19"/>
      <c r="E6" s="3" t="str">
        <f>لیست!E6</f>
        <v>رضوی 3</v>
      </c>
      <c r="F6" s="3" t="str">
        <f>لیست!F6</f>
        <v>علی 3</v>
      </c>
      <c r="G6" s="8" t="e">
        <f>لیست!#REF!</f>
        <v>#REF!</v>
      </c>
      <c r="H6" s="8" t="e">
        <f>لیست!#REF!</f>
        <v>#REF!</v>
      </c>
      <c r="I6" s="8" t="e">
        <f>لیست!#REF!</f>
        <v>#REF!</v>
      </c>
      <c r="J6" s="8" t="e">
        <f>لیست!#REF!</f>
        <v>#REF!</v>
      </c>
      <c r="K6" s="8"/>
      <c r="L6" s="70"/>
      <c r="M6" s="48">
        <f t="shared" ref="M6:M33" si="2">R6</f>
        <v>0</v>
      </c>
      <c r="N6" s="23">
        <f t="shared" si="0"/>
        <v>0</v>
      </c>
      <c r="Q6" s="8">
        <f t="shared" si="1"/>
        <v>0</v>
      </c>
      <c r="R6" s="48"/>
      <c r="S6" s="48"/>
      <c r="T6" s="48"/>
    </row>
    <row r="7" spans="1:21" ht="21" x14ac:dyDescent="0.55000000000000004">
      <c r="A7" s="17">
        <v>4</v>
      </c>
      <c r="B7" s="3" t="s">
        <v>15</v>
      </c>
      <c r="C7" s="3" t="s">
        <v>12</v>
      </c>
      <c r="D7" s="3"/>
      <c r="E7" s="3" t="str">
        <f>لیست!E7</f>
        <v>رضوی 4</v>
      </c>
      <c r="F7" s="3" t="str">
        <f>لیست!F7</f>
        <v>علی 4</v>
      </c>
      <c r="G7" s="8">
        <f>لیست!I6</f>
        <v>0</v>
      </c>
      <c r="H7" s="8">
        <f>لیست!J6</f>
        <v>0</v>
      </c>
      <c r="I7" s="8">
        <f>لیست!K6</f>
        <v>0</v>
      </c>
      <c r="J7" s="8">
        <f>لیست!L6</f>
        <v>0</v>
      </c>
      <c r="K7" s="8">
        <v>1</v>
      </c>
      <c r="L7" s="70"/>
      <c r="M7" s="48">
        <f t="shared" si="2"/>
        <v>0</v>
      </c>
      <c r="N7" s="23">
        <f t="shared" si="0"/>
        <v>0</v>
      </c>
      <c r="Q7" s="8">
        <f t="shared" si="1"/>
        <v>0</v>
      </c>
      <c r="R7" s="48"/>
      <c r="S7" s="48"/>
      <c r="T7" s="48"/>
    </row>
    <row r="8" spans="1:21" ht="21" x14ac:dyDescent="0.55000000000000004">
      <c r="A8" s="17">
        <v>5</v>
      </c>
      <c r="B8" s="3" t="s">
        <v>15</v>
      </c>
      <c r="C8" s="3" t="s">
        <v>12</v>
      </c>
      <c r="D8" s="3"/>
      <c r="E8" s="3" t="str">
        <f>لیست!E8</f>
        <v>رضوی 5</v>
      </c>
      <c r="F8" s="3" t="str">
        <f>لیست!F8</f>
        <v>علی 5</v>
      </c>
      <c r="G8" s="8">
        <f>لیست!I7</f>
        <v>0</v>
      </c>
      <c r="H8" s="8">
        <f>لیست!J7</f>
        <v>0</v>
      </c>
      <c r="I8" s="8">
        <f>لیست!K7</f>
        <v>0</v>
      </c>
      <c r="J8" s="8">
        <f>لیست!L7</f>
        <v>0</v>
      </c>
      <c r="K8" s="8">
        <v>1</v>
      </c>
      <c r="L8" s="70"/>
      <c r="M8" s="48">
        <f t="shared" si="2"/>
        <v>0</v>
      </c>
      <c r="N8" s="23">
        <f t="shared" si="0"/>
        <v>0</v>
      </c>
      <c r="Q8" s="8">
        <f t="shared" si="1"/>
        <v>0</v>
      </c>
      <c r="R8" s="48"/>
      <c r="S8" s="48"/>
      <c r="T8" s="48"/>
    </row>
    <row r="9" spans="1:21" ht="21" x14ac:dyDescent="0.55000000000000004">
      <c r="A9" s="17">
        <v>6</v>
      </c>
      <c r="B9" s="3" t="s">
        <v>14</v>
      </c>
      <c r="C9" s="3" t="s">
        <v>13</v>
      </c>
      <c r="D9" s="3"/>
      <c r="E9" s="3" t="str">
        <f>لیست!E9</f>
        <v>رضوی 6</v>
      </c>
      <c r="F9" s="3" t="str">
        <f>لیست!F9</f>
        <v>علی 6</v>
      </c>
      <c r="G9" s="8">
        <f>لیست!I8</f>
        <v>0</v>
      </c>
      <c r="H9" s="8">
        <f>لیست!J8</f>
        <v>0</v>
      </c>
      <c r="I9" s="8">
        <f>لیست!K8</f>
        <v>0</v>
      </c>
      <c r="J9" s="8">
        <f>لیست!L8</f>
        <v>0</v>
      </c>
      <c r="K9" s="8">
        <v>1</v>
      </c>
      <c r="L9" s="70"/>
      <c r="M9" s="48">
        <f t="shared" si="2"/>
        <v>0</v>
      </c>
      <c r="N9" s="23">
        <f t="shared" si="0"/>
        <v>0</v>
      </c>
      <c r="Q9" s="8">
        <f t="shared" si="1"/>
        <v>0</v>
      </c>
      <c r="R9" s="48"/>
      <c r="S9" s="48"/>
      <c r="T9" s="48"/>
    </row>
    <row r="10" spans="1:21" ht="21" x14ac:dyDescent="0.55000000000000004">
      <c r="A10" s="17">
        <v>7</v>
      </c>
      <c r="B10" s="3" t="s">
        <v>11</v>
      </c>
      <c r="C10" s="3" t="s">
        <v>12</v>
      </c>
      <c r="D10" s="3"/>
      <c r="E10" s="3" t="str">
        <f>لیست!E10</f>
        <v>رضوی 7</v>
      </c>
      <c r="F10" s="3" t="str">
        <f>لیست!F10</f>
        <v>علی 7</v>
      </c>
      <c r="G10" s="8">
        <f>لیست!I9</f>
        <v>0</v>
      </c>
      <c r="H10" s="8">
        <f>لیست!J9</f>
        <v>0</v>
      </c>
      <c r="I10" s="8">
        <f>لیست!K9</f>
        <v>0</v>
      </c>
      <c r="J10" s="8">
        <f>لیست!L9</f>
        <v>0</v>
      </c>
      <c r="K10" s="8"/>
      <c r="L10" s="70"/>
      <c r="M10" s="48">
        <f t="shared" si="2"/>
        <v>0</v>
      </c>
      <c r="N10" s="23">
        <f t="shared" si="0"/>
        <v>0</v>
      </c>
      <c r="Q10" s="8">
        <f t="shared" si="1"/>
        <v>0</v>
      </c>
      <c r="R10" s="48"/>
      <c r="S10" s="48"/>
      <c r="T10" s="48"/>
    </row>
    <row r="11" spans="1:21" ht="21" x14ac:dyDescent="0.55000000000000004">
      <c r="A11" s="17">
        <v>8</v>
      </c>
      <c r="B11" s="19"/>
      <c r="C11" s="19"/>
      <c r="D11" s="19"/>
      <c r="E11" s="3" t="str">
        <f>لیست!E11</f>
        <v>رضوی 8</v>
      </c>
      <c r="F11" s="3" t="str">
        <f>لیست!F11</f>
        <v>علی 8</v>
      </c>
      <c r="G11" s="8">
        <f>لیست!I21</f>
        <v>0</v>
      </c>
      <c r="H11" s="8">
        <f>لیست!J21</f>
        <v>0</v>
      </c>
      <c r="I11" s="8">
        <f>لیست!K21</f>
        <v>0</v>
      </c>
      <c r="J11" s="8">
        <f>لیست!L21</f>
        <v>0</v>
      </c>
      <c r="K11" s="8"/>
      <c r="L11" s="70"/>
      <c r="M11" s="48">
        <f t="shared" si="2"/>
        <v>0</v>
      </c>
      <c r="N11" s="23">
        <f t="shared" si="0"/>
        <v>0</v>
      </c>
      <c r="Q11" s="8">
        <f t="shared" si="1"/>
        <v>0</v>
      </c>
      <c r="R11" s="48"/>
      <c r="S11" s="48"/>
      <c r="T11" s="48"/>
    </row>
    <row r="12" spans="1:21" ht="21" x14ac:dyDescent="0.55000000000000004">
      <c r="A12" s="17">
        <v>9</v>
      </c>
      <c r="B12" s="3" t="s">
        <v>15</v>
      </c>
      <c r="C12" s="3" t="s">
        <v>16</v>
      </c>
      <c r="D12" s="3"/>
      <c r="E12" s="3" t="str">
        <f>لیست!E12</f>
        <v>رضوی 9</v>
      </c>
      <c r="F12" s="3" t="str">
        <f>لیست!F12</f>
        <v>علی 9</v>
      </c>
      <c r="G12" s="8">
        <f>لیست!I10</f>
        <v>0</v>
      </c>
      <c r="H12" s="8">
        <f>لیست!J10</f>
        <v>0</v>
      </c>
      <c r="I12" s="8">
        <f>لیست!K10</f>
        <v>0</v>
      </c>
      <c r="J12" s="8">
        <f>لیست!L10</f>
        <v>0</v>
      </c>
      <c r="K12" s="8"/>
      <c r="L12" s="70"/>
      <c r="M12" s="48">
        <f t="shared" si="2"/>
        <v>0</v>
      </c>
      <c r="N12" s="23">
        <f t="shared" si="0"/>
        <v>0</v>
      </c>
      <c r="Q12" s="8">
        <f t="shared" si="1"/>
        <v>0</v>
      </c>
      <c r="R12" s="48"/>
      <c r="S12" s="48"/>
      <c r="T12" s="48"/>
    </row>
    <row r="13" spans="1:21" ht="21" x14ac:dyDescent="0.55000000000000004">
      <c r="A13" s="17">
        <v>10</v>
      </c>
      <c r="B13" s="3" t="s">
        <v>20</v>
      </c>
      <c r="C13" s="3" t="s">
        <v>13</v>
      </c>
      <c r="D13" s="3"/>
      <c r="E13" s="3" t="str">
        <f>لیست!E13</f>
        <v>رضوی 10</v>
      </c>
      <c r="F13" s="3" t="str">
        <f>لیست!F13</f>
        <v>علی 10</v>
      </c>
      <c r="G13" s="8">
        <f>لیست!I11</f>
        <v>0</v>
      </c>
      <c r="H13" s="8">
        <f>لیست!J11</f>
        <v>0</v>
      </c>
      <c r="I13" s="8">
        <f>لیست!K11</f>
        <v>0</v>
      </c>
      <c r="J13" s="8">
        <f>لیست!L11</f>
        <v>0</v>
      </c>
      <c r="K13" s="8">
        <v>1</v>
      </c>
      <c r="L13" s="70"/>
      <c r="M13" s="48">
        <f t="shared" si="2"/>
        <v>0</v>
      </c>
      <c r="N13" s="23">
        <f t="shared" si="0"/>
        <v>0</v>
      </c>
      <c r="Q13" s="8">
        <f t="shared" si="1"/>
        <v>0</v>
      </c>
      <c r="R13" s="48"/>
      <c r="S13" s="48"/>
      <c r="T13" s="48"/>
    </row>
    <row r="14" spans="1:21" ht="21" x14ac:dyDescent="0.55000000000000004">
      <c r="A14" s="17">
        <v>11</v>
      </c>
      <c r="B14" s="3" t="s">
        <v>17</v>
      </c>
      <c r="C14" s="3" t="s">
        <v>12</v>
      </c>
      <c r="D14" s="3"/>
      <c r="E14" s="3" t="str">
        <f>لیست!E14</f>
        <v>رضوی 11</v>
      </c>
      <c r="F14" s="3" t="str">
        <f>لیست!F14</f>
        <v>علی 11</v>
      </c>
      <c r="G14" s="8">
        <f>لیست!I12</f>
        <v>0</v>
      </c>
      <c r="H14" s="8">
        <f>لیست!J12</f>
        <v>0</v>
      </c>
      <c r="I14" s="8">
        <f>لیست!K12</f>
        <v>0</v>
      </c>
      <c r="J14" s="8">
        <f>لیست!L12</f>
        <v>0</v>
      </c>
      <c r="K14" s="8">
        <v>1</v>
      </c>
      <c r="L14" s="70"/>
      <c r="M14" s="48">
        <f t="shared" si="2"/>
        <v>0</v>
      </c>
      <c r="N14" s="23">
        <f t="shared" si="0"/>
        <v>0</v>
      </c>
      <c r="Q14" s="8">
        <f t="shared" si="1"/>
        <v>0</v>
      </c>
      <c r="R14" s="48"/>
      <c r="S14" s="48"/>
      <c r="T14" s="48"/>
    </row>
    <row r="15" spans="1:21" ht="21" x14ac:dyDescent="0.55000000000000004">
      <c r="A15" s="17">
        <v>12</v>
      </c>
      <c r="B15" s="3" t="s">
        <v>15</v>
      </c>
      <c r="C15" s="3" t="s">
        <v>16</v>
      </c>
      <c r="D15" s="3"/>
      <c r="E15" s="3" t="str">
        <f>لیست!E15</f>
        <v>رضوی 12</v>
      </c>
      <c r="F15" s="3" t="str">
        <f>لیست!F15</f>
        <v>علی 12</v>
      </c>
      <c r="G15" s="8">
        <f>لیست!I13</f>
        <v>0</v>
      </c>
      <c r="H15" s="8">
        <f>لیست!J13</f>
        <v>0</v>
      </c>
      <c r="I15" s="8">
        <f>لیست!K13</f>
        <v>0</v>
      </c>
      <c r="J15" s="8">
        <f>لیست!L13</f>
        <v>0</v>
      </c>
      <c r="K15" s="8">
        <v>1</v>
      </c>
      <c r="L15" s="70"/>
      <c r="M15" s="48">
        <f t="shared" si="2"/>
        <v>0</v>
      </c>
      <c r="N15" s="23">
        <f t="shared" si="0"/>
        <v>0</v>
      </c>
      <c r="Q15" s="8">
        <f t="shared" si="1"/>
        <v>0</v>
      </c>
      <c r="R15" s="48"/>
      <c r="S15" s="48"/>
      <c r="T15" s="48"/>
    </row>
    <row r="16" spans="1:21" ht="21" x14ac:dyDescent="0.55000000000000004">
      <c r="A16" s="17">
        <v>13</v>
      </c>
      <c r="B16" s="16" t="s">
        <v>15</v>
      </c>
      <c r="C16" s="16" t="s">
        <v>12</v>
      </c>
      <c r="D16" s="16"/>
      <c r="E16" s="3" t="str">
        <f>لیست!E16</f>
        <v>رضوی 13</v>
      </c>
      <c r="F16" s="3" t="str">
        <f>لیست!F16</f>
        <v>علی 13</v>
      </c>
      <c r="G16" s="18">
        <f>لیست!I14</f>
        <v>0</v>
      </c>
      <c r="H16" s="18">
        <f>لیست!J14</f>
        <v>0</v>
      </c>
      <c r="I16" s="18">
        <f>لیست!K14</f>
        <v>0</v>
      </c>
      <c r="J16" s="18">
        <f>لیست!L14</f>
        <v>0</v>
      </c>
      <c r="K16" s="18">
        <v>1</v>
      </c>
      <c r="L16" s="70"/>
      <c r="M16" s="48">
        <f t="shared" si="2"/>
        <v>0</v>
      </c>
      <c r="N16" s="23">
        <f t="shared" si="0"/>
        <v>0</v>
      </c>
      <c r="Q16" s="8">
        <f t="shared" si="1"/>
        <v>0</v>
      </c>
      <c r="R16" s="48"/>
      <c r="S16" s="48"/>
      <c r="T16" s="48"/>
    </row>
    <row r="17" spans="1:20" ht="21" x14ac:dyDescent="0.55000000000000004">
      <c r="A17" s="17">
        <v>14</v>
      </c>
      <c r="B17" s="3" t="s">
        <v>14</v>
      </c>
      <c r="C17" s="3" t="s">
        <v>13</v>
      </c>
      <c r="D17" s="3"/>
      <c r="E17" s="3" t="str">
        <f>لیست!E17</f>
        <v>رضوی 14</v>
      </c>
      <c r="F17" s="3" t="str">
        <f>لیست!F17</f>
        <v>علی 14</v>
      </c>
      <c r="G17" s="8">
        <f>لیست!I15</f>
        <v>0</v>
      </c>
      <c r="H17" s="8">
        <f>لیست!J15</f>
        <v>0</v>
      </c>
      <c r="I17" s="8">
        <f>لیست!K15</f>
        <v>0</v>
      </c>
      <c r="J17" s="8">
        <f>لیست!L15</f>
        <v>0</v>
      </c>
      <c r="K17" s="8"/>
      <c r="L17" s="70"/>
      <c r="M17" s="48">
        <f t="shared" si="2"/>
        <v>0</v>
      </c>
      <c r="N17" s="23">
        <f t="shared" si="0"/>
        <v>0</v>
      </c>
      <c r="Q17" s="8">
        <f t="shared" si="1"/>
        <v>0</v>
      </c>
      <c r="R17" s="48"/>
      <c r="S17" s="48"/>
      <c r="T17" s="48"/>
    </row>
    <row r="18" spans="1:20" ht="21" x14ac:dyDescent="0.55000000000000004">
      <c r="A18" s="17">
        <v>15</v>
      </c>
      <c r="B18" s="3" t="s">
        <v>15</v>
      </c>
      <c r="C18" s="3" t="s">
        <v>12</v>
      </c>
      <c r="D18" s="3"/>
      <c r="E18" s="3" t="str">
        <f>لیست!E18</f>
        <v>رضوی 15</v>
      </c>
      <c r="F18" s="3" t="str">
        <f>لیست!F18</f>
        <v>علی 15</v>
      </c>
      <c r="G18" s="8">
        <f>لیست!I16</f>
        <v>0</v>
      </c>
      <c r="H18" s="8">
        <f>لیست!J16</f>
        <v>0</v>
      </c>
      <c r="I18" s="8">
        <f>لیست!K16</f>
        <v>0</v>
      </c>
      <c r="J18" s="8">
        <f>لیست!L16</f>
        <v>0</v>
      </c>
      <c r="K18" s="8"/>
      <c r="L18" s="70"/>
      <c r="M18" s="48">
        <f t="shared" si="2"/>
        <v>0</v>
      </c>
      <c r="N18" s="23">
        <f t="shared" si="0"/>
        <v>0</v>
      </c>
      <c r="Q18" s="8">
        <f t="shared" si="1"/>
        <v>0</v>
      </c>
      <c r="R18" s="48"/>
      <c r="S18" s="48"/>
      <c r="T18" s="48"/>
    </row>
    <row r="19" spans="1:20" ht="21" x14ac:dyDescent="0.55000000000000004">
      <c r="A19" s="17">
        <v>16</v>
      </c>
      <c r="E19" s="3" t="str">
        <f>لیست!E19</f>
        <v>رضوی 16</v>
      </c>
      <c r="F19" s="3" t="str">
        <f>لیست!F19</f>
        <v>علی 16</v>
      </c>
      <c r="G19" s="8" t="e">
        <f>لیست!#REF!</f>
        <v>#REF!</v>
      </c>
      <c r="H19" s="8" t="e">
        <f>لیست!#REF!</f>
        <v>#REF!</v>
      </c>
      <c r="I19" s="8" t="e">
        <f>لیست!#REF!</f>
        <v>#REF!</v>
      </c>
      <c r="J19" s="8" t="e">
        <f>لیست!#REF!</f>
        <v>#REF!</v>
      </c>
      <c r="K19" s="8"/>
      <c r="L19" s="70"/>
      <c r="M19" s="48">
        <f t="shared" si="2"/>
        <v>0</v>
      </c>
      <c r="N19" s="23">
        <f t="shared" si="0"/>
        <v>0</v>
      </c>
      <c r="Q19" s="8">
        <f t="shared" si="1"/>
        <v>0</v>
      </c>
      <c r="R19" s="48"/>
      <c r="S19" s="48"/>
      <c r="T19" s="48"/>
    </row>
    <row r="20" spans="1:20" ht="21" x14ac:dyDescent="0.55000000000000004">
      <c r="A20" s="17">
        <v>17</v>
      </c>
      <c r="B20" s="4" t="s">
        <v>15</v>
      </c>
      <c r="C20" s="4" t="s">
        <v>16</v>
      </c>
      <c r="D20" s="4"/>
      <c r="E20" s="3" t="str">
        <f>لیست!E20</f>
        <v>رضوی 17</v>
      </c>
      <c r="F20" s="3" t="str">
        <f>لیست!F20</f>
        <v>علی 17</v>
      </c>
      <c r="G20" s="8">
        <f>لیست!I17</f>
        <v>0</v>
      </c>
      <c r="H20" s="8">
        <f>لیست!J17</f>
        <v>0</v>
      </c>
      <c r="I20" s="8">
        <f>لیست!K17</f>
        <v>0</v>
      </c>
      <c r="J20" s="8">
        <f>لیست!L17</f>
        <v>0</v>
      </c>
      <c r="K20" s="8"/>
      <c r="L20" s="70"/>
      <c r="M20" s="48">
        <f t="shared" si="2"/>
        <v>0</v>
      </c>
      <c r="N20" s="23">
        <f t="shared" si="0"/>
        <v>0</v>
      </c>
      <c r="Q20" s="8">
        <f t="shared" si="1"/>
        <v>0</v>
      </c>
      <c r="R20" s="48"/>
      <c r="S20" s="48"/>
      <c r="T20" s="48"/>
    </row>
    <row r="21" spans="1:20" ht="21" x14ac:dyDescent="0.55000000000000004">
      <c r="A21" s="17">
        <v>18</v>
      </c>
      <c r="B21" s="4" t="s">
        <v>14</v>
      </c>
      <c r="C21" s="4" t="s">
        <v>13</v>
      </c>
      <c r="D21" s="4"/>
      <c r="E21" s="3" t="str">
        <f>لیست!E21</f>
        <v>رضوی 18</v>
      </c>
      <c r="F21" s="3" t="str">
        <f>لیست!F21</f>
        <v>علی 18</v>
      </c>
      <c r="G21" s="8">
        <f>لیست!I18</f>
        <v>0</v>
      </c>
      <c r="H21" s="8">
        <f>لیست!J18</f>
        <v>0</v>
      </c>
      <c r="I21" s="8">
        <f>لیست!K18</f>
        <v>0</v>
      </c>
      <c r="J21" s="8">
        <f>لیست!L18</f>
        <v>0</v>
      </c>
      <c r="K21" s="8"/>
      <c r="L21" s="70"/>
      <c r="M21" s="48">
        <f t="shared" si="2"/>
        <v>0</v>
      </c>
      <c r="N21" s="23">
        <f t="shared" si="0"/>
        <v>0</v>
      </c>
      <c r="Q21" s="8">
        <f t="shared" si="1"/>
        <v>0</v>
      </c>
      <c r="R21" s="48"/>
      <c r="S21" s="48"/>
      <c r="T21" s="48"/>
    </row>
    <row r="22" spans="1:20" ht="21" x14ac:dyDescent="0.55000000000000004">
      <c r="A22" s="17">
        <v>19</v>
      </c>
      <c r="E22" s="3" t="str">
        <f>لیست!E22</f>
        <v>رضوی 19</v>
      </c>
      <c r="F22" s="3" t="str">
        <f>لیست!F22</f>
        <v>علی 19</v>
      </c>
      <c r="L22" s="71"/>
      <c r="M22" s="48">
        <f t="shared" si="2"/>
        <v>0</v>
      </c>
      <c r="N22" s="23">
        <f t="shared" ref="N22:N33" si="3">L22+M22*5</f>
        <v>0</v>
      </c>
      <c r="Q22" s="8">
        <f t="shared" si="1"/>
        <v>0</v>
      </c>
      <c r="R22" s="48"/>
      <c r="S22" s="48"/>
      <c r="T22" s="48"/>
    </row>
    <row r="23" spans="1:20" ht="21" x14ac:dyDescent="0.55000000000000004">
      <c r="A23" s="17">
        <v>20</v>
      </c>
      <c r="E23" s="3" t="str">
        <f>لیست!E23</f>
        <v>رضوی 20</v>
      </c>
      <c r="F23" s="3" t="str">
        <f>لیست!F23</f>
        <v>علی 20</v>
      </c>
      <c r="L23" s="71"/>
      <c r="M23" s="48">
        <f t="shared" si="2"/>
        <v>0</v>
      </c>
      <c r="N23" s="23">
        <f t="shared" si="3"/>
        <v>0</v>
      </c>
      <c r="Q23" s="8">
        <f t="shared" si="1"/>
        <v>0</v>
      </c>
      <c r="R23" s="48"/>
      <c r="S23" s="48"/>
      <c r="T23" s="48"/>
    </row>
    <row r="24" spans="1:20" ht="21" x14ac:dyDescent="0.55000000000000004">
      <c r="A24" s="17">
        <v>21</v>
      </c>
      <c r="E24" s="3" t="str">
        <f>لیست!E24</f>
        <v>رضوی 21</v>
      </c>
      <c r="F24" s="3" t="str">
        <f>لیست!F24</f>
        <v>علی 21</v>
      </c>
      <c r="L24" s="71"/>
      <c r="M24" s="48">
        <f t="shared" si="2"/>
        <v>0</v>
      </c>
      <c r="N24" s="23">
        <f t="shared" si="3"/>
        <v>0</v>
      </c>
      <c r="Q24" s="8">
        <f t="shared" si="1"/>
        <v>0</v>
      </c>
      <c r="R24" s="48"/>
      <c r="S24" s="48"/>
      <c r="T24" s="48"/>
    </row>
    <row r="25" spans="1:20" ht="21" x14ac:dyDescent="0.55000000000000004">
      <c r="A25" s="17">
        <v>22</v>
      </c>
      <c r="E25" s="3" t="str">
        <f>لیست!E25</f>
        <v>رضوی 22</v>
      </c>
      <c r="F25" s="3" t="str">
        <f>لیست!F25</f>
        <v>علی 22</v>
      </c>
      <c r="L25" s="71"/>
      <c r="M25" s="48">
        <f t="shared" si="2"/>
        <v>0</v>
      </c>
      <c r="N25" s="23">
        <f t="shared" si="3"/>
        <v>0</v>
      </c>
      <c r="Q25" s="8">
        <f t="shared" si="1"/>
        <v>0</v>
      </c>
      <c r="R25" s="48"/>
      <c r="S25" s="48"/>
      <c r="T25" s="48"/>
    </row>
    <row r="26" spans="1:20" ht="21" x14ac:dyDescent="0.55000000000000004">
      <c r="A26" s="17">
        <v>23</v>
      </c>
      <c r="E26" s="3" t="str">
        <f>لیست!E26</f>
        <v>رضوی 23</v>
      </c>
      <c r="F26" s="3" t="str">
        <f>لیست!F26</f>
        <v>علی 23</v>
      </c>
      <c r="L26" s="71"/>
      <c r="M26" s="48">
        <f t="shared" si="2"/>
        <v>0</v>
      </c>
      <c r="N26" s="23">
        <f t="shared" si="3"/>
        <v>0</v>
      </c>
      <c r="Q26" s="8">
        <f t="shared" si="1"/>
        <v>0</v>
      </c>
      <c r="R26" s="48"/>
      <c r="S26" s="48"/>
      <c r="T26" s="48"/>
    </row>
    <row r="27" spans="1:20" ht="21" x14ac:dyDescent="0.55000000000000004">
      <c r="A27" s="17">
        <v>24</v>
      </c>
      <c r="E27" s="3" t="str">
        <f>لیست!E27</f>
        <v>رضوی 24</v>
      </c>
      <c r="F27" s="3" t="str">
        <f>لیست!F27</f>
        <v>علی 24</v>
      </c>
      <c r="L27" s="71"/>
      <c r="M27" s="48">
        <f t="shared" si="2"/>
        <v>0</v>
      </c>
      <c r="N27" s="23">
        <f t="shared" si="3"/>
        <v>0</v>
      </c>
      <c r="Q27" s="8">
        <f t="shared" si="1"/>
        <v>0</v>
      </c>
      <c r="R27" s="48"/>
      <c r="S27" s="48"/>
      <c r="T27" s="48"/>
    </row>
    <row r="28" spans="1:20" ht="21" x14ac:dyDescent="0.55000000000000004">
      <c r="A28" s="17">
        <v>25</v>
      </c>
      <c r="E28" s="3" t="str">
        <f>لیست!E28</f>
        <v>رضوی 25</v>
      </c>
      <c r="F28" s="3" t="str">
        <f>لیست!F28</f>
        <v>علی 25</v>
      </c>
      <c r="L28" s="71"/>
      <c r="M28" s="48">
        <f t="shared" si="2"/>
        <v>0</v>
      </c>
      <c r="N28" s="23">
        <f t="shared" si="3"/>
        <v>0</v>
      </c>
      <c r="Q28" s="8">
        <f t="shared" si="1"/>
        <v>0</v>
      </c>
      <c r="R28" s="48"/>
      <c r="S28" s="48"/>
      <c r="T28" s="48"/>
    </row>
    <row r="29" spans="1:20" ht="21" x14ac:dyDescent="0.55000000000000004">
      <c r="A29" s="17">
        <v>26</v>
      </c>
      <c r="E29" s="3" t="str">
        <f>لیست!E29</f>
        <v>رضوی 26</v>
      </c>
      <c r="F29" s="3" t="str">
        <f>لیست!F29</f>
        <v>علی 26</v>
      </c>
      <c r="L29" s="71"/>
      <c r="M29" s="48">
        <f t="shared" si="2"/>
        <v>0</v>
      </c>
      <c r="N29" s="23">
        <f t="shared" si="3"/>
        <v>0</v>
      </c>
      <c r="Q29" s="8">
        <f t="shared" si="1"/>
        <v>0</v>
      </c>
      <c r="R29" s="48"/>
      <c r="S29" s="48"/>
      <c r="T29" s="48"/>
    </row>
    <row r="30" spans="1:20" ht="21" x14ac:dyDescent="0.55000000000000004">
      <c r="A30" s="17">
        <v>27</v>
      </c>
      <c r="E30" s="3" t="str">
        <f>لیست!E30</f>
        <v>رضوی 27</v>
      </c>
      <c r="F30" s="3" t="str">
        <f>لیست!F30</f>
        <v>علی 27</v>
      </c>
      <c r="L30" s="71"/>
      <c r="M30" s="48">
        <f t="shared" si="2"/>
        <v>0</v>
      </c>
      <c r="N30" s="23">
        <f t="shared" si="3"/>
        <v>0</v>
      </c>
      <c r="Q30" s="8">
        <f t="shared" si="1"/>
        <v>0</v>
      </c>
      <c r="R30" s="48"/>
      <c r="S30" s="48"/>
      <c r="T30" s="48"/>
    </row>
    <row r="31" spans="1:20" ht="21" x14ac:dyDescent="0.55000000000000004">
      <c r="A31" s="17">
        <v>28</v>
      </c>
      <c r="E31" s="3" t="str">
        <f>لیست!E31</f>
        <v>رضوی 28</v>
      </c>
      <c r="F31" s="3" t="str">
        <f>لیست!F31</f>
        <v>علی 28</v>
      </c>
      <c r="L31" s="71"/>
      <c r="M31" s="48">
        <f t="shared" si="2"/>
        <v>0</v>
      </c>
      <c r="N31" s="23">
        <f t="shared" si="3"/>
        <v>0</v>
      </c>
      <c r="Q31" s="8">
        <f t="shared" si="1"/>
        <v>0</v>
      </c>
      <c r="R31" s="48"/>
      <c r="S31" s="48"/>
      <c r="T31" s="48"/>
    </row>
    <row r="32" spans="1:20" ht="21" x14ac:dyDescent="0.55000000000000004">
      <c r="A32" s="17">
        <v>29</v>
      </c>
      <c r="E32" s="3" t="str">
        <f>لیست!E32</f>
        <v>رضوی 29</v>
      </c>
      <c r="F32" s="3" t="str">
        <f>لیست!F32</f>
        <v>علی 29</v>
      </c>
      <c r="L32" s="71"/>
      <c r="M32" s="48">
        <f t="shared" si="2"/>
        <v>0</v>
      </c>
      <c r="N32" s="23">
        <f t="shared" si="3"/>
        <v>0</v>
      </c>
      <c r="Q32" s="8">
        <f t="shared" si="1"/>
        <v>0</v>
      </c>
      <c r="R32" s="48"/>
      <c r="S32" s="48"/>
      <c r="T32" s="48"/>
    </row>
    <row r="33" spans="1:20" ht="21" x14ac:dyDescent="0.55000000000000004">
      <c r="A33" s="17">
        <v>30</v>
      </c>
      <c r="E33" s="3" t="str">
        <f>لیست!E33</f>
        <v>رضوی 30</v>
      </c>
      <c r="F33" s="3" t="str">
        <f>لیست!F33</f>
        <v>علی 30</v>
      </c>
      <c r="L33" s="71"/>
      <c r="M33" s="48">
        <f t="shared" si="2"/>
        <v>0</v>
      </c>
      <c r="N33" s="23">
        <f t="shared" si="3"/>
        <v>0</v>
      </c>
      <c r="Q33" s="8">
        <f t="shared" si="1"/>
        <v>0</v>
      </c>
      <c r="R33" s="48"/>
      <c r="S33" s="48"/>
      <c r="T33" s="48"/>
    </row>
  </sheetData>
  <sheetProtection algorithmName="SHA-512" hashValue="Wr68Y/BN9PGFB6NJdrZVYVHuvXXuGeSr5w8DFjPod8p6nC8p397vlgzXAUV0QPcQ3QljS2tY+BBzx0TsiKVlyQ==" saltValue="r1YOAID+dKUn/sfKCyzAkg==" spinCount="100000" sheet="1" objects="1" scenarios="1"/>
  <autoFilter ref="A3:N21"/>
  <mergeCells count="1">
    <mergeCell ref="E2:F2"/>
  </mergeCells>
  <conditionalFormatting sqref="N4:N33">
    <cfRule type="cellIs" dxfId="85" priority="20" operator="lessThan">
      <formula>12</formula>
    </cfRule>
  </conditionalFormatting>
  <conditionalFormatting sqref="E4:E33">
    <cfRule type="duplicateValues" dxfId="84" priority="216"/>
  </conditionalFormatting>
  <conditionalFormatting sqref="R4:R33">
    <cfRule type="containsBlanks" dxfId="83" priority="17">
      <formula>LEN(TRIM(R4))=0</formula>
    </cfRule>
    <cfRule type="containsBlanks" priority="18">
      <formula>LEN(TRIM(R4))=0</formula>
    </cfRule>
    <cfRule type="cellIs" dxfId="82" priority="19" operator="lessThan">
      <formula>2</formula>
    </cfRule>
  </conditionalFormatting>
  <conditionalFormatting sqref="Q4:Q33">
    <cfRule type="containsBlanks" dxfId="81" priority="13">
      <formula>LEN(TRIM(Q4))=0</formula>
    </cfRule>
    <cfRule type="containsBlanks" priority="14">
      <formula>LEN(TRIM(Q4))=0</formula>
    </cfRule>
    <cfRule type="cellIs" dxfId="80" priority="15" operator="lessThan">
      <formula>2</formula>
    </cfRule>
    <cfRule type="aboveAverage" dxfId="79" priority="16" aboveAverage="0"/>
  </conditionalFormatting>
  <conditionalFormatting sqref="S4:S10">
    <cfRule type="containsBlanks" dxfId="78" priority="10">
      <formula>LEN(TRIM(S4))=0</formula>
    </cfRule>
    <cfRule type="containsBlanks" priority="11">
      <formula>LEN(TRIM(S4))=0</formula>
    </cfRule>
    <cfRule type="cellIs" dxfId="77" priority="12" operator="lessThan">
      <formula>2</formula>
    </cfRule>
  </conditionalFormatting>
  <conditionalFormatting sqref="S11:S33">
    <cfRule type="containsBlanks" dxfId="76" priority="7">
      <formula>LEN(TRIM(S11))=0</formula>
    </cfRule>
    <cfRule type="containsBlanks" priority="8">
      <formula>LEN(TRIM(S11))=0</formula>
    </cfRule>
    <cfRule type="cellIs" dxfId="75" priority="9" operator="lessThan">
      <formula>2</formula>
    </cfRule>
  </conditionalFormatting>
  <conditionalFormatting sqref="T4:T33">
    <cfRule type="containsBlanks" dxfId="74" priority="4">
      <formula>LEN(TRIM(T4))=0</formula>
    </cfRule>
    <cfRule type="containsBlanks" priority="5">
      <formula>LEN(TRIM(T4))=0</formula>
    </cfRule>
    <cfRule type="cellIs" dxfId="73" priority="6" operator="lessThan">
      <formula>2</formula>
    </cfRule>
  </conditionalFormatting>
  <conditionalFormatting sqref="M4:M33">
    <cfRule type="containsBlanks" dxfId="72" priority="1">
      <formula>LEN(TRIM(M4))=0</formula>
    </cfRule>
    <cfRule type="containsBlanks" priority="2">
      <formula>LEN(TRIM(M4))=0</formula>
    </cfRule>
    <cfRule type="cellIs" dxfId="71" priority="3" operator="lessThan">
      <formula>2</formula>
    </cfRule>
  </conditionalFormatting>
  <dataValidations count="3">
    <dataValidation type="list" allowBlank="1" showInputMessage="1" showErrorMessage="1" errorTitle="نمره پایانی اشتباه" error="فقط نمرات صحیح  1 تا 3 قابل قبول است" sqref="R4:T33 M4:M33">
      <formula1>پایانی</formula1>
    </dataValidation>
    <dataValidation allowBlank="1" showInputMessage="1" showErrorMessage="1" errorTitle="نمره پایانی اشتباه" error="فقط نمرات صحیح  1 تا 3 قابل قبول است" sqref="N4:N33"/>
    <dataValidation type="list" allowBlank="1" showInputMessage="1" showErrorMessage="1" errorTitle="نمره مستمر اشتباه" error="فقط نمرات 0 تا 5 با بازه نیم قابل قبول است" sqref="L4:L33">
      <formula1>مستمر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rightToLeft="1" topLeftCell="A2" zoomScale="98" zoomScaleNormal="98" workbookViewId="0">
      <pane xSplit="6" ySplit="2" topLeftCell="L4" activePane="bottomRight" state="frozen"/>
      <selection activeCell="E2" sqref="E2:F2"/>
      <selection pane="topRight" activeCell="E2" sqref="E2:F2"/>
      <selection pane="bottomLeft" activeCell="E2" sqref="E2:F2"/>
      <selection pane="bottomRight" activeCell="L4" sqref="L4"/>
    </sheetView>
  </sheetViews>
  <sheetFormatPr defaultColWidth="9.140625" defaultRowHeight="12.75" x14ac:dyDescent="0.2"/>
  <cols>
    <col min="1" max="1" width="5.140625" style="1" bestFit="1" customWidth="1"/>
    <col min="2" max="2" width="12.42578125" style="1" hidden="1" customWidth="1"/>
    <col min="3" max="3" width="6.28515625" style="1" hidden="1" customWidth="1"/>
    <col min="4" max="4" width="12.7109375" style="1" hidden="1" customWidth="1"/>
    <col min="5" max="5" width="18.85546875" style="1" bestFit="1" customWidth="1"/>
    <col min="6" max="6" width="15.42578125" style="1" customWidth="1"/>
    <col min="7" max="11" width="6.28515625" style="1" hidden="1" customWidth="1"/>
    <col min="12" max="13" width="7.7109375" style="1" customWidth="1"/>
    <col min="14" max="14" width="10" style="1" bestFit="1" customWidth="1"/>
    <col min="15" max="16384" width="9.140625" style="1"/>
  </cols>
  <sheetData>
    <row r="1" spans="1:21" ht="21" x14ac:dyDescent="0.55000000000000004">
      <c r="E1" s="2"/>
      <c r="F1" s="2"/>
    </row>
    <row r="2" spans="1:21" ht="21" x14ac:dyDescent="0.55000000000000004">
      <c r="E2" s="55" t="str">
        <f>'اطلاعات اولیه'!B6</f>
        <v>محل درج عنوان پودمان 4</v>
      </c>
      <c r="F2" s="56"/>
    </row>
    <row r="3" spans="1:21" s="10" customFormat="1" ht="63" x14ac:dyDescent="0.25">
      <c r="A3" s="7" t="s">
        <v>1</v>
      </c>
      <c r="B3" s="7" t="s">
        <v>18</v>
      </c>
      <c r="C3" s="7" t="s">
        <v>19</v>
      </c>
      <c r="D3" s="8" t="s">
        <v>10</v>
      </c>
      <c r="E3" s="8" t="s">
        <v>2</v>
      </c>
      <c r="F3" s="8" t="s">
        <v>3</v>
      </c>
      <c r="G3" s="8" t="str">
        <f>لیست!I3</f>
        <v>تاخیر</v>
      </c>
      <c r="H3" s="8" t="str">
        <f>لیست!J3</f>
        <v>غیبت</v>
      </c>
      <c r="I3" s="8" t="str">
        <f>لیست!K3</f>
        <v>مثبت</v>
      </c>
      <c r="J3" s="8" t="str">
        <f>لیست!L3</f>
        <v>منفی</v>
      </c>
      <c r="K3" s="8"/>
      <c r="L3" s="23" t="s">
        <v>32</v>
      </c>
      <c r="M3" s="23" t="s">
        <v>22</v>
      </c>
      <c r="N3" s="23" t="s">
        <v>33</v>
      </c>
      <c r="Q3" s="23" t="s">
        <v>27</v>
      </c>
      <c r="R3" s="23" t="str">
        <f>'اطلاعات اولیه'!D6</f>
        <v>واحد یادگیری  4</v>
      </c>
      <c r="S3" s="23" t="str">
        <f>'اطلاعات اولیه'!E6</f>
        <v/>
      </c>
      <c r="T3" s="23" t="str">
        <f>'اطلاعات اولیه'!F6</f>
        <v/>
      </c>
      <c r="U3" s="47">
        <f>3-COUNTBLANK(R3:T3)</f>
        <v>1</v>
      </c>
    </row>
    <row r="4" spans="1:21" ht="21" x14ac:dyDescent="0.55000000000000004">
      <c r="A4" s="17">
        <v>1</v>
      </c>
      <c r="B4" s="3" t="s">
        <v>15</v>
      </c>
      <c r="C4" s="3" t="s">
        <v>12</v>
      </c>
      <c r="D4" s="3"/>
      <c r="E4" s="3" t="str">
        <f>لیست!E4</f>
        <v>رضوی 1</v>
      </c>
      <c r="F4" s="3" t="str">
        <f>لیست!F4</f>
        <v>علی 1</v>
      </c>
      <c r="G4" s="8">
        <f>لیست!I4</f>
        <v>0</v>
      </c>
      <c r="H4" s="8">
        <f>لیست!J4</f>
        <v>0</v>
      </c>
      <c r="I4" s="8">
        <f>لیست!K4</f>
        <v>0</v>
      </c>
      <c r="J4" s="8">
        <f>لیست!L4</f>
        <v>0</v>
      </c>
      <c r="K4" s="8">
        <v>1</v>
      </c>
      <c r="L4" s="48"/>
      <c r="M4" s="48">
        <f>Q4</f>
        <v>0</v>
      </c>
      <c r="N4" s="8">
        <f t="shared" ref="N4:N21" si="0">L4+M4*5</f>
        <v>0</v>
      </c>
      <c r="Q4" s="8">
        <f>IF(OR(R4=1,S4=1,T4=1),1,MAX(R4:T4))</f>
        <v>0</v>
      </c>
      <c r="R4" s="48"/>
      <c r="S4" s="48"/>
      <c r="T4" s="48"/>
    </row>
    <row r="5" spans="1:21" ht="21" x14ac:dyDescent="0.55000000000000004">
      <c r="A5" s="17">
        <v>2</v>
      </c>
      <c r="B5" s="3" t="s">
        <v>15</v>
      </c>
      <c r="C5" s="3" t="s">
        <v>13</v>
      </c>
      <c r="D5" s="3"/>
      <c r="E5" s="3" t="str">
        <f>لیست!E5</f>
        <v>رضوی 2</v>
      </c>
      <c r="F5" s="3" t="str">
        <f>لیست!F5</f>
        <v>علی 2</v>
      </c>
      <c r="G5" s="8">
        <f>لیست!I5</f>
        <v>0</v>
      </c>
      <c r="H5" s="8">
        <f>لیست!J5</f>
        <v>0</v>
      </c>
      <c r="I5" s="8">
        <f>لیست!K5</f>
        <v>0</v>
      </c>
      <c r="J5" s="8">
        <f>لیست!L5</f>
        <v>0</v>
      </c>
      <c r="K5" s="8">
        <v>1</v>
      </c>
      <c r="L5" s="48"/>
      <c r="M5" s="48">
        <f t="shared" ref="M5:M33" si="1">Q5</f>
        <v>0</v>
      </c>
      <c r="N5" s="8">
        <f t="shared" si="0"/>
        <v>0</v>
      </c>
      <c r="Q5" s="8">
        <f t="shared" ref="Q5:Q33" si="2">IF(OR(R5=1,S5=1,T5=1),1,MAX(R5:T5))</f>
        <v>0</v>
      </c>
      <c r="R5" s="48"/>
      <c r="S5" s="48"/>
      <c r="T5" s="48"/>
    </row>
    <row r="6" spans="1:21" ht="21" x14ac:dyDescent="0.55000000000000004">
      <c r="A6" s="17">
        <v>3</v>
      </c>
      <c r="B6" s="19"/>
      <c r="C6" s="19"/>
      <c r="D6" s="19"/>
      <c r="E6" s="3" t="str">
        <f>لیست!E6</f>
        <v>رضوی 3</v>
      </c>
      <c r="F6" s="3" t="str">
        <f>لیست!F6</f>
        <v>علی 3</v>
      </c>
      <c r="G6" s="8" t="e">
        <f>لیست!#REF!</f>
        <v>#REF!</v>
      </c>
      <c r="H6" s="8" t="e">
        <f>لیست!#REF!</f>
        <v>#REF!</v>
      </c>
      <c r="I6" s="8" t="e">
        <f>لیست!#REF!</f>
        <v>#REF!</v>
      </c>
      <c r="J6" s="8" t="e">
        <f>لیست!#REF!</f>
        <v>#REF!</v>
      </c>
      <c r="K6" s="8"/>
      <c r="L6" s="48"/>
      <c r="M6" s="48">
        <f t="shared" si="1"/>
        <v>0</v>
      </c>
      <c r="N6" s="8">
        <f t="shared" si="0"/>
        <v>0</v>
      </c>
      <c r="Q6" s="8">
        <f t="shared" si="2"/>
        <v>0</v>
      </c>
      <c r="R6" s="48"/>
      <c r="S6" s="48"/>
      <c r="T6" s="48"/>
    </row>
    <row r="7" spans="1:21" ht="21" x14ac:dyDescent="0.55000000000000004">
      <c r="A7" s="17">
        <v>4</v>
      </c>
      <c r="B7" s="3" t="s">
        <v>15</v>
      </c>
      <c r="C7" s="3" t="s">
        <v>12</v>
      </c>
      <c r="D7" s="3"/>
      <c r="E7" s="3" t="str">
        <f>لیست!E7</f>
        <v>رضوی 4</v>
      </c>
      <c r="F7" s="3" t="str">
        <f>لیست!F7</f>
        <v>علی 4</v>
      </c>
      <c r="G7" s="8">
        <f>لیست!I6</f>
        <v>0</v>
      </c>
      <c r="H7" s="8">
        <f>لیست!J6</f>
        <v>0</v>
      </c>
      <c r="I7" s="8">
        <f>لیست!K6</f>
        <v>0</v>
      </c>
      <c r="J7" s="8">
        <f>لیست!L6</f>
        <v>0</v>
      </c>
      <c r="K7" s="8">
        <v>1</v>
      </c>
      <c r="L7" s="48"/>
      <c r="M7" s="48">
        <f t="shared" si="1"/>
        <v>0</v>
      </c>
      <c r="N7" s="8">
        <f t="shared" si="0"/>
        <v>0</v>
      </c>
      <c r="Q7" s="8">
        <f t="shared" si="2"/>
        <v>0</v>
      </c>
      <c r="R7" s="48"/>
      <c r="S7" s="48"/>
      <c r="T7" s="48"/>
    </row>
    <row r="8" spans="1:21" ht="21" x14ac:dyDescent="0.55000000000000004">
      <c r="A8" s="17">
        <v>5</v>
      </c>
      <c r="B8" s="3" t="s">
        <v>15</v>
      </c>
      <c r="C8" s="3" t="s">
        <v>12</v>
      </c>
      <c r="D8" s="3"/>
      <c r="E8" s="3" t="str">
        <f>لیست!E8</f>
        <v>رضوی 5</v>
      </c>
      <c r="F8" s="3" t="str">
        <f>لیست!F8</f>
        <v>علی 5</v>
      </c>
      <c r="G8" s="8">
        <f>لیست!I7</f>
        <v>0</v>
      </c>
      <c r="H8" s="8">
        <f>لیست!J7</f>
        <v>0</v>
      </c>
      <c r="I8" s="8">
        <f>لیست!K7</f>
        <v>0</v>
      </c>
      <c r="J8" s="8">
        <f>لیست!L7</f>
        <v>0</v>
      </c>
      <c r="K8" s="8">
        <v>1</v>
      </c>
      <c r="L8" s="48"/>
      <c r="M8" s="48">
        <f t="shared" si="1"/>
        <v>0</v>
      </c>
      <c r="N8" s="8">
        <f t="shared" si="0"/>
        <v>0</v>
      </c>
      <c r="Q8" s="8">
        <f t="shared" si="2"/>
        <v>0</v>
      </c>
      <c r="R8" s="48"/>
      <c r="S8" s="48"/>
      <c r="T8" s="48"/>
    </row>
    <row r="9" spans="1:21" ht="21" x14ac:dyDescent="0.55000000000000004">
      <c r="A9" s="17">
        <v>6</v>
      </c>
      <c r="B9" s="3" t="s">
        <v>14</v>
      </c>
      <c r="C9" s="3" t="s">
        <v>13</v>
      </c>
      <c r="D9" s="3"/>
      <c r="E9" s="3" t="str">
        <f>لیست!E9</f>
        <v>رضوی 6</v>
      </c>
      <c r="F9" s="3" t="str">
        <f>لیست!F9</f>
        <v>علی 6</v>
      </c>
      <c r="G9" s="8">
        <f>لیست!I8</f>
        <v>0</v>
      </c>
      <c r="H9" s="8">
        <f>لیست!J8</f>
        <v>0</v>
      </c>
      <c r="I9" s="8">
        <f>لیست!K8</f>
        <v>0</v>
      </c>
      <c r="J9" s="8">
        <f>لیست!L8</f>
        <v>0</v>
      </c>
      <c r="K9" s="8">
        <v>1</v>
      </c>
      <c r="L9" s="48"/>
      <c r="M9" s="48">
        <f t="shared" si="1"/>
        <v>0</v>
      </c>
      <c r="N9" s="8">
        <f t="shared" si="0"/>
        <v>0</v>
      </c>
      <c r="Q9" s="8">
        <f t="shared" si="2"/>
        <v>0</v>
      </c>
      <c r="R9" s="48"/>
      <c r="S9" s="48"/>
      <c r="T9" s="48"/>
    </row>
    <row r="10" spans="1:21" ht="21" x14ac:dyDescent="0.55000000000000004">
      <c r="A10" s="17">
        <v>7</v>
      </c>
      <c r="B10" s="3" t="s">
        <v>11</v>
      </c>
      <c r="C10" s="3" t="s">
        <v>12</v>
      </c>
      <c r="D10" s="3"/>
      <c r="E10" s="3" t="str">
        <f>لیست!E10</f>
        <v>رضوی 7</v>
      </c>
      <c r="F10" s="3" t="str">
        <f>لیست!F10</f>
        <v>علی 7</v>
      </c>
      <c r="G10" s="8">
        <f>لیست!I9</f>
        <v>0</v>
      </c>
      <c r="H10" s="8">
        <f>لیست!J9</f>
        <v>0</v>
      </c>
      <c r="I10" s="8">
        <f>لیست!K9</f>
        <v>0</v>
      </c>
      <c r="J10" s="8">
        <f>لیست!L9</f>
        <v>0</v>
      </c>
      <c r="K10" s="8"/>
      <c r="L10" s="48"/>
      <c r="M10" s="48">
        <f t="shared" si="1"/>
        <v>0</v>
      </c>
      <c r="N10" s="8">
        <f t="shared" si="0"/>
        <v>0</v>
      </c>
      <c r="Q10" s="8">
        <f t="shared" si="2"/>
        <v>0</v>
      </c>
      <c r="R10" s="48"/>
      <c r="S10" s="48"/>
      <c r="T10" s="48"/>
    </row>
    <row r="11" spans="1:21" ht="21" x14ac:dyDescent="0.55000000000000004">
      <c r="A11" s="17">
        <v>8</v>
      </c>
      <c r="B11" s="19"/>
      <c r="C11" s="19"/>
      <c r="D11" s="19"/>
      <c r="E11" s="3" t="str">
        <f>لیست!E11</f>
        <v>رضوی 8</v>
      </c>
      <c r="F11" s="3" t="str">
        <f>لیست!F11</f>
        <v>علی 8</v>
      </c>
      <c r="G11" s="8">
        <f>لیست!I21</f>
        <v>0</v>
      </c>
      <c r="H11" s="8">
        <f>لیست!J21</f>
        <v>0</v>
      </c>
      <c r="I11" s="8">
        <f>لیست!K21</f>
        <v>0</v>
      </c>
      <c r="J11" s="8">
        <f>لیست!L21</f>
        <v>0</v>
      </c>
      <c r="K11" s="8"/>
      <c r="L11" s="48"/>
      <c r="M11" s="48">
        <f t="shared" si="1"/>
        <v>0</v>
      </c>
      <c r="N11" s="8">
        <f t="shared" si="0"/>
        <v>0</v>
      </c>
      <c r="Q11" s="8">
        <f t="shared" si="2"/>
        <v>0</v>
      </c>
      <c r="R11" s="48"/>
      <c r="S11" s="48"/>
      <c r="T11" s="48"/>
    </row>
    <row r="12" spans="1:21" ht="21" x14ac:dyDescent="0.55000000000000004">
      <c r="A12" s="17">
        <v>9</v>
      </c>
      <c r="B12" s="3" t="s">
        <v>15</v>
      </c>
      <c r="C12" s="3" t="s">
        <v>16</v>
      </c>
      <c r="D12" s="3"/>
      <c r="E12" s="3" t="str">
        <f>لیست!E12</f>
        <v>رضوی 9</v>
      </c>
      <c r="F12" s="3" t="str">
        <f>لیست!F12</f>
        <v>علی 9</v>
      </c>
      <c r="G12" s="8">
        <f>لیست!I10</f>
        <v>0</v>
      </c>
      <c r="H12" s="8">
        <f>لیست!J10</f>
        <v>0</v>
      </c>
      <c r="I12" s="8">
        <f>لیست!K10</f>
        <v>0</v>
      </c>
      <c r="J12" s="8">
        <f>لیست!L10</f>
        <v>0</v>
      </c>
      <c r="K12" s="8"/>
      <c r="L12" s="48"/>
      <c r="M12" s="48">
        <f t="shared" si="1"/>
        <v>0</v>
      </c>
      <c r="N12" s="8">
        <f t="shared" si="0"/>
        <v>0</v>
      </c>
      <c r="Q12" s="8">
        <f t="shared" si="2"/>
        <v>0</v>
      </c>
      <c r="R12" s="48"/>
      <c r="S12" s="48"/>
      <c r="T12" s="48"/>
    </row>
    <row r="13" spans="1:21" ht="21" x14ac:dyDescent="0.55000000000000004">
      <c r="A13" s="17">
        <v>10</v>
      </c>
      <c r="B13" s="3" t="s">
        <v>20</v>
      </c>
      <c r="C13" s="3" t="s">
        <v>13</v>
      </c>
      <c r="D13" s="3"/>
      <c r="E13" s="3" t="str">
        <f>لیست!E13</f>
        <v>رضوی 10</v>
      </c>
      <c r="F13" s="3" t="str">
        <f>لیست!F13</f>
        <v>علی 10</v>
      </c>
      <c r="G13" s="8">
        <f>لیست!I11</f>
        <v>0</v>
      </c>
      <c r="H13" s="8">
        <f>لیست!J11</f>
        <v>0</v>
      </c>
      <c r="I13" s="8">
        <f>لیست!K11</f>
        <v>0</v>
      </c>
      <c r="J13" s="8">
        <f>لیست!L11</f>
        <v>0</v>
      </c>
      <c r="K13" s="8">
        <v>1</v>
      </c>
      <c r="L13" s="48"/>
      <c r="M13" s="48">
        <f t="shared" si="1"/>
        <v>0</v>
      </c>
      <c r="N13" s="8">
        <f t="shared" si="0"/>
        <v>0</v>
      </c>
      <c r="Q13" s="8">
        <f t="shared" si="2"/>
        <v>0</v>
      </c>
      <c r="R13" s="48"/>
      <c r="S13" s="48"/>
      <c r="T13" s="48"/>
    </row>
    <row r="14" spans="1:21" ht="21" x14ac:dyDescent="0.55000000000000004">
      <c r="A14" s="17">
        <v>11</v>
      </c>
      <c r="B14" s="3" t="s">
        <v>17</v>
      </c>
      <c r="C14" s="3" t="s">
        <v>12</v>
      </c>
      <c r="D14" s="3"/>
      <c r="E14" s="3" t="str">
        <f>لیست!E14</f>
        <v>رضوی 11</v>
      </c>
      <c r="F14" s="3" t="str">
        <f>لیست!F14</f>
        <v>علی 11</v>
      </c>
      <c r="G14" s="8">
        <f>لیست!I12</f>
        <v>0</v>
      </c>
      <c r="H14" s="8">
        <f>لیست!J12</f>
        <v>0</v>
      </c>
      <c r="I14" s="8">
        <f>لیست!K12</f>
        <v>0</v>
      </c>
      <c r="J14" s="8">
        <f>لیست!L12</f>
        <v>0</v>
      </c>
      <c r="K14" s="8">
        <v>1</v>
      </c>
      <c r="L14" s="48"/>
      <c r="M14" s="48">
        <f t="shared" si="1"/>
        <v>0</v>
      </c>
      <c r="N14" s="8">
        <f t="shared" si="0"/>
        <v>0</v>
      </c>
      <c r="Q14" s="8">
        <f t="shared" si="2"/>
        <v>0</v>
      </c>
      <c r="R14" s="48"/>
      <c r="S14" s="48"/>
      <c r="T14" s="48"/>
    </row>
    <row r="15" spans="1:21" ht="21" x14ac:dyDescent="0.55000000000000004">
      <c r="A15" s="17">
        <v>12</v>
      </c>
      <c r="B15" s="3" t="s">
        <v>15</v>
      </c>
      <c r="C15" s="3" t="s">
        <v>16</v>
      </c>
      <c r="D15" s="3"/>
      <c r="E15" s="3" t="str">
        <f>لیست!E15</f>
        <v>رضوی 12</v>
      </c>
      <c r="F15" s="3" t="str">
        <f>لیست!F15</f>
        <v>علی 12</v>
      </c>
      <c r="G15" s="8">
        <f>لیست!I13</f>
        <v>0</v>
      </c>
      <c r="H15" s="8">
        <f>لیست!J13</f>
        <v>0</v>
      </c>
      <c r="I15" s="8">
        <f>لیست!K13</f>
        <v>0</v>
      </c>
      <c r="J15" s="8">
        <f>لیست!L13</f>
        <v>0</v>
      </c>
      <c r="K15" s="8">
        <v>1</v>
      </c>
      <c r="L15" s="48"/>
      <c r="M15" s="48">
        <f t="shared" si="1"/>
        <v>0</v>
      </c>
      <c r="N15" s="8">
        <f t="shared" si="0"/>
        <v>0</v>
      </c>
      <c r="Q15" s="8">
        <f t="shared" si="2"/>
        <v>0</v>
      </c>
      <c r="R15" s="48"/>
      <c r="S15" s="48"/>
      <c r="T15" s="48"/>
    </row>
    <row r="16" spans="1:21" ht="21" x14ac:dyDescent="0.55000000000000004">
      <c r="A16" s="17">
        <v>13</v>
      </c>
      <c r="B16" s="16" t="s">
        <v>15</v>
      </c>
      <c r="C16" s="16" t="s">
        <v>12</v>
      </c>
      <c r="D16" s="16"/>
      <c r="E16" s="3" t="str">
        <f>لیست!E16</f>
        <v>رضوی 13</v>
      </c>
      <c r="F16" s="3" t="str">
        <f>لیست!F16</f>
        <v>علی 13</v>
      </c>
      <c r="G16" s="18">
        <f>لیست!I14</f>
        <v>0</v>
      </c>
      <c r="H16" s="18">
        <f>لیست!J14</f>
        <v>0</v>
      </c>
      <c r="I16" s="18">
        <f>لیست!K14</f>
        <v>0</v>
      </c>
      <c r="J16" s="18">
        <f>لیست!L14</f>
        <v>0</v>
      </c>
      <c r="K16" s="18">
        <v>1</v>
      </c>
      <c r="L16" s="48"/>
      <c r="M16" s="48">
        <f t="shared" si="1"/>
        <v>0</v>
      </c>
      <c r="N16" s="8">
        <f t="shared" si="0"/>
        <v>0</v>
      </c>
      <c r="Q16" s="8">
        <f t="shared" si="2"/>
        <v>0</v>
      </c>
      <c r="R16" s="48"/>
      <c r="S16" s="48"/>
      <c r="T16" s="48"/>
    </row>
    <row r="17" spans="1:20" ht="21" x14ac:dyDescent="0.55000000000000004">
      <c r="A17" s="17">
        <v>14</v>
      </c>
      <c r="B17" s="3" t="s">
        <v>14</v>
      </c>
      <c r="C17" s="3" t="s">
        <v>13</v>
      </c>
      <c r="D17" s="3"/>
      <c r="E17" s="3" t="str">
        <f>لیست!E17</f>
        <v>رضوی 14</v>
      </c>
      <c r="F17" s="3" t="str">
        <f>لیست!F17</f>
        <v>علی 14</v>
      </c>
      <c r="G17" s="8">
        <f>لیست!I15</f>
        <v>0</v>
      </c>
      <c r="H17" s="8">
        <f>لیست!J15</f>
        <v>0</v>
      </c>
      <c r="I17" s="8">
        <f>لیست!K15</f>
        <v>0</v>
      </c>
      <c r="J17" s="8">
        <f>لیست!L15</f>
        <v>0</v>
      </c>
      <c r="K17" s="8"/>
      <c r="L17" s="48"/>
      <c r="M17" s="48">
        <f t="shared" si="1"/>
        <v>0</v>
      </c>
      <c r="N17" s="8">
        <f t="shared" si="0"/>
        <v>0</v>
      </c>
      <c r="Q17" s="8">
        <f t="shared" si="2"/>
        <v>0</v>
      </c>
      <c r="R17" s="48"/>
      <c r="S17" s="48"/>
      <c r="T17" s="48"/>
    </row>
    <row r="18" spans="1:20" ht="21" x14ac:dyDescent="0.55000000000000004">
      <c r="A18" s="17">
        <v>15</v>
      </c>
      <c r="B18" s="3" t="s">
        <v>15</v>
      </c>
      <c r="C18" s="3" t="s">
        <v>12</v>
      </c>
      <c r="D18" s="3"/>
      <c r="E18" s="3" t="str">
        <f>لیست!E18</f>
        <v>رضوی 15</v>
      </c>
      <c r="F18" s="3" t="str">
        <f>لیست!F18</f>
        <v>علی 15</v>
      </c>
      <c r="G18" s="8">
        <f>لیست!I16</f>
        <v>0</v>
      </c>
      <c r="H18" s="8">
        <f>لیست!J16</f>
        <v>0</v>
      </c>
      <c r="I18" s="8">
        <f>لیست!K16</f>
        <v>0</v>
      </c>
      <c r="J18" s="8">
        <f>لیست!L16</f>
        <v>0</v>
      </c>
      <c r="K18" s="8"/>
      <c r="L18" s="48"/>
      <c r="M18" s="48">
        <f t="shared" si="1"/>
        <v>0</v>
      </c>
      <c r="N18" s="8">
        <f t="shared" si="0"/>
        <v>0</v>
      </c>
      <c r="Q18" s="8">
        <f t="shared" si="2"/>
        <v>0</v>
      </c>
      <c r="R18" s="48"/>
      <c r="S18" s="48"/>
      <c r="T18" s="48"/>
    </row>
    <row r="19" spans="1:20" ht="21" x14ac:dyDescent="0.55000000000000004">
      <c r="A19" s="17">
        <v>16</v>
      </c>
      <c r="E19" s="3" t="str">
        <f>لیست!E19</f>
        <v>رضوی 16</v>
      </c>
      <c r="F19" s="3" t="str">
        <f>لیست!F19</f>
        <v>علی 16</v>
      </c>
      <c r="G19" s="8" t="e">
        <f>لیست!#REF!</f>
        <v>#REF!</v>
      </c>
      <c r="H19" s="8" t="e">
        <f>لیست!#REF!</f>
        <v>#REF!</v>
      </c>
      <c r="I19" s="8" t="e">
        <f>لیست!#REF!</f>
        <v>#REF!</v>
      </c>
      <c r="J19" s="8" t="e">
        <f>لیست!#REF!</f>
        <v>#REF!</v>
      </c>
      <c r="K19" s="8"/>
      <c r="L19" s="48"/>
      <c r="M19" s="48">
        <f t="shared" si="1"/>
        <v>0</v>
      </c>
      <c r="N19" s="8">
        <f t="shared" si="0"/>
        <v>0</v>
      </c>
      <c r="Q19" s="8">
        <f t="shared" si="2"/>
        <v>0</v>
      </c>
      <c r="R19" s="48"/>
      <c r="S19" s="48"/>
      <c r="T19" s="48"/>
    </row>
    <row r="20" spans="1:20" ht="21" x14ac:dyDescent="0.55000000000000004">
      <c r="A20" s="17">
        <v>17</v>
      </c>
      <c r="B20" s="4" t="s">
        <v>15</v>
      </c>
      <c r="C20" s="4" t="s">
        <v>16</v>
      </c>
      <c r="D20" s="4"/>
      <c r="E20" s="3" t="str">
        <f>لیست!E20</f>
        <v>رضوی 17</v>
      </c>
      <c r="F20" s="3" t="str">
        <f>لیست!F20</f>
        <v>علی 17</v>
      </c>
      <c r="G20" s="8">
        <f>لیست!I17</f>
        <v>0</v>
      </c>
      <c r="H20" s="8">
        <f>لیست!J17</f>
        <v>0</v>
      </c>
      <c r="I20" s="8">
        <f>لیست!K17</f>
        <v>0</v>
      </c>
      <c r="J20" s="8">
        <f>لیست!L17</f>
        <v>0</v>
      </c>
      <c r="K20" s="8"/>
      <c r="L20" s="48"/>
      <c r="M20" s="48">
        <f t="shared" si="1"/>
        <v>0</v>
      </c>
      <c r="N20" s="8">
        <f t="shared" si="0"/>
        <v>0</v>
      </c>
      <c r="Q20" s="8">
        <f t="shared" si="2"/>
        <v>0</v>
      </c>
      <c r="R20" s="48"/>
      <c r="S20" s="48"/>
      <c r="T20" s="48"/>
    </row>
    <row r="21" spans="1:20" ht="21" x14ac:dyDescent="0.55000000000000004">
      <c r="A21" s="17">
        <v>18</v>
      </c>
      <c r="B21" s="4" t="s">
        <v>14</v>
      </c>
      <c r="C21" s="4" t="s">
        <v>13</v>
      </c>
      <c r="D21" s="4"/>
      <c r="E21" s="3" t="str">
        <f>لیست!E21</f>
        <v>رضوی 18</v>
      </c>
      <c r="F21" s="3" t="str">
        <f>لیست!F21</f>
        <v>علی 18</v>
      </c>
      <c r="G21" s="8">
        <f>لیست!I18</f>
        <v>0</v>
      </c>
      <c r="H21" s="8">
        <f>لیست!J18</f>
        <v>0</v>
      </c>
      <c r="I21" s="8">
        <f>لیست!K18</f>
        <v>0</v>
      </c>
      <c r="J21" s="8">
        <f>لیست!L18</f>
        <v>0</v>
      </c>
      <c r="K21" s="8"/>
      <c r="L21" s="48"/>
      <c r="M21" s="48">
        <f t="shared" si="1"/>
        <v>0</v>
      </c>
      <c r="N21" s="8">
        <f t="shared" si="0"/>
        <v>0</v>
      </c>
      <c r="Q21" s="8">
        <f t="shared" si="2"/>
        <v>0</v>
      </c>
      <c r="R21" s="48"/>
      <c r="S21" s="48"/>
      <c r="T21" s="48"/>
    </row>
    <row r="22" spans="1:20" ht="21" x14ac:dyDescent="0.55000000000000004">
      <c r="A22" s="17">
        <v>19</v>
      </c>
      <c r="E22" s="3" t="str">
        <f>لیست!E22</f>
        <v>رضوی 19</v>
      </c>
      <c r="F22" s="3" t="str">
        <f>لیست!F22</f>
        <v>علی 19</v>
      </c>
      <c r="G22" s="8">
        <f>لیست!I19</f>
        <v>0</v>
      </c>
      <c r="H22" s="8">
        <f>لیست!J19</f>
        <v>0</v>
      </c>
      <c r="I22" s="8">
        <f>لیست!K19</f>
        <v>0</v>
      </c>
      <c r="J22" s="8">
        <f>لیست!L19</f>
        <v>0</v>
      </c>
      <c r="K22" s="8"/>
      <c r="L22" s="48"/>
      <c r="M22" s="48">
        <f t="shared" si="1"/>
        <v>0</v>
      </c>
      <c r="N22" s="8">
        <f t="shared" ref="N22:N33" si="3">L22+M22*5</f>
        <v>0</v>
      </c>
      <c r="Q22" s="8">
        <f t="shared" si="2"/>
        <v>0</v>
      </c>
      <c r="R22" s="48"/>
      <c r="S22" s="48"/>
      <c r="T22" s="48"/>
    </row>
    <row r="23" spans="1:20" ht="21" x14ac:dyDescent="0.55000000000000004">
      <c r="A23" s="17">
        <v>20</v>
      </c>
      <c r="E23" s="3" t="str">
        <f>لیست!E23</f>
        <v>رضوی 20</v>
      </c>
      <c r="F23" s="3" t="str">
        <f>لیست!F23</f>
        <v>علی 20</v>
      </c>
      <c r="G23" s="8">
        <f>لیست!I20</f>
        <v>0</v>
      </c>
      <c r="H23" s="8">
        <f>لیست!J20</f>
        <v>0</v>
      </c>
      <c r="I23" s="8">
        <f>لیست!K20</f>
        <v>0</v>
      </c>
      <c r="J23" s="8">
        <f>لیست!L20</f>
        <v>0</v>
      </c>
      <c r="K23" s="8"/>
      <c r="L23" s="48"/>
      <c r="M23" s="48">
        <f t="shared" si="1"/>
        <v>0</v>
      </c>
      <c r="N23" s="8">
        <f t="shared" si="3"/>
        <v>0</v>
      </c>
      <c r="Q23" s="8">
        <f t="shared" si="2"/>
        <v>0</v>
      </c>
      <c r="R23" s="48"/>
      <c r="S23" s="48"/>
      <c r="T23" s="48"/>
    </row>
    <row r="24" spans="1:20" ht="21" x14ac:dyDescent="0.55000000000000004">
      <c r="A24" s="17">
        <v>21</v>
      </c>
      <c r="E24" s="3" t="str">
        <f>لیست!E24</f>
        <v>رضوی 21</v>
      </c>
      <c r="F24" s="3" t="str">
        <f>لیست!F24</f>
        <v>علی 21</v>
      </c>
      <c r="G24" s="8">
        <f>لیست!I21</f>
        <v>0</v>
      </c>
      <c r="H24" s="8">
        <f>لیست!J21</f>
        <v>0</v>
      </c>
      <c r="I24" s="8">
        <f>لیست!K21</f>
        <v>0</v>
      </c>
      <c r="J24" s="8">
        <f>لیست!L21</f>
        <v>0</v>
      </c>
      <c r="K24" s="8"/>
      <c r="L24" s="48"/>
      <c r="M24" s="48">
        <f t="shared" si="1"/>
        <v>0</v>
      </c>
      <c r="N24" s="8">
        <f t="shared" si="3"/>
        <v>0</v>
      </c>
      <c r="Q24" s="8">
        <f t="shared" si="2"/>
        <v>0</v>
      </c>
      <c r="R24" s="48"/>
      <c r="S24" s="48"/>
      <c r="T24" s="48"/>
    </row>
    <row r="25" spans="1:20" ht="21" x14ac:dyDescent="0.55000000000000004">
      <c r="A25" s="17">
        <v>22</v>
      </c>
      <c r="E25" s="3" t="str">
        <f>لیست!E25</f>
        <v>رضوی 22</v>
      </c>
      <c r="F25" s="3" t="str">
        <f>لیست!F25</f>
        <v>علی 22</v>
      </c>
      <c r="G25" s="8">
        <f>لیست!I22</f>
        <v>0</v>
      </c>
      <c r="H25" s="8">
        <f>لیست!J22</f>
        <v>0</v>
      </c>
      <c r="I25" s="8">
        <f>لیست!K22</f>
        <v>0</v>
      </c>
      <c r="J25" s="8">
        <f>لیست!L22</f>
        <v>0</v>
      </c>
      <c r="K25" s="8"/>
      <c r="L25" s="48"/>
      <c r="M25" s="48">
        <f t="shared" si="1"/>
        <v>0</v>
      </c>
      <c r="N25" s="8">
        <f t="shared" si="3"/>
        <v>0</v>
      </c>
      <c r="Q25" s="8">
        <f t="shared" si="2"/>
        <v>0</v>
      </c>
      <c r="R25" s="48"/>
      <c r="S25" s="48"/>
      <c r="T25" s="48"/>
    </row>
    <row r="26" spans="1:20" ht="21" x14ac:dyDescent="0.55000000000000004">
      <c r="A26" s="17">
        <v>23</v>
      </c>
      <c r="E26" s="3" t="str">
        <f>لیست!E26</f>
        <v>رضوی 23</v>
      </c>
      <c r="F26" s="3" t="str">
        <f>لیست!F26</f>
        <v>علی 23</v>
      </c>
      <c r="G26" s="8">
        <f>لیست!I23</f>
        <v>0</v>
      </c>
      <c r="H26" s="8">
        <f>لیست!J23</f>
        <v>0</v>
      </c>
      <c r="I26" s="8">
        <f>لیست!K23</f>
        <v>0</v>
      </c>
      <c r="J26" s="8">
        <f>لیست!L23</f>
        <v>0</v>
      </c>
      <c r="K26" s="8"/>
      <c r="L26" s="48"/>
      <c r="M26" s="48">
        <f t="shared" si="1"/>
        <v>0</v>
      </c>
      <c r="N26" s="8">
        <f t="shared" si="3"/>
        <v>0</v>
      </c>
      <c r="Q26" s="8">
        <f t="shared" si="2"/>
        <v>0</v>
      </c>
      <c r="R26" s="48"/>
      <c r="S26" s="48"/>
      <c r="T26" s="48"/>
    </row>
    <row r="27" spans="1:20" ht="21" x14ac:dyDescent="0.55000000000000004">
      <c r="A27" s="17">
        <v>24</v>
      </c>
      <c r="E27" s="3" t="str">
        <f>لیست!E27</f>
        <v>رضوی 24</v>
      </c>
      <c r="F27" s="3" t="str">
        <f>لیست!F27</f>
        <v>علی 24</v>
      </c>
      <c r="G27" s="8">
        <f>لیست!I24</f>
        <v>0</v>
      </c>
      <c r="H27" s="8">
        <f>لیست!J24</f>
        <v>0</v>
      </c>
      <c r="I27" s="8">
        <f>لیست!K24</f>
        <v>0</v>
      </c>
      <c r="J27" s="8">
        <f>لیست!L24</f>
        <v>0</v>
      </c>
      <c r="K27" s="8"/>
      <c r="L27" s="48"/>
      <c r="M27" s="48">
        <f t="shared" si="1"/>
        <v>0</v>
      </c>
      <c r="N27" s="8">
        <f t="shared" si="3"/>
        <v>0</v>
      </c>
      <c r="Q27" s="8">
        <f t="shared" si="2"/>
        <v>0</v>
      </c>
      <c r="R27" s="48"/>
      <c r="S27" s="48"/>
      <c r="T27" s="48"/>
    </row>
    <row r="28" spans="1:20" ht="21" x14ac:dyDescent="0.55000000000000004">
      <c r="A28" s="17">
        <v>25</v>
      </c>
      <c r="E28" s="3" t="str">
        <f>لیست!E28</f>
        <v>رضوی 25</v>
      </c>
      <c r="F28" s="3" t="str">
        <f>لیست!F28</f>
        <v>علی 25</v>
      </c>
      <c r="G28" s="8">
        <f>لیست!I25</f>
        <v>0</v>
      </c>
      <c r="H28" s="8">
        <f>لیست!J25</f>
        <v>0</v>
      </c>
      <c r="I28" s="8">
        <f>لیست!K25</f>
        <v>0</v>
      </c>
      <c r="J28" s="8">
        <f>لیست!L25</f>
        <v>0</v>
      </c>
      <c r="K28" s="8"/>
      <c r="L28" s="48"/>
      <c r="M28" s="48">
        <f t="shared" si="1"/>
        <v>0</v>
      </c>
      <c r="N28" s="8">
        <f t="shared" si="3"/>
        <v>0</v>
      </c>
      <c r="Q28" s="8">
        <f t="shared" si="2"/>
        <v>0</v>
      </c>
      <c r="R28" s="48"/>
      <c r="S28" s="48"/>
      <c r="T28" s="48"/>
    </row>
    <row r="29" spans="1:20" ht="21" x14ac:dyDescent="0.55000000000000004">
      <c r="A29" s="17">
        <v>26</v>
      </c>
      <c r="E29" s="3" t="str">
        <f>لیست!E29</f>
        <v>رضوی 26</v>
      </c>
      <c r="F29" s="3" t="str">
        <f>لیست!F29</f>
        <v>علی 26</v>
      </c>
      <c r="G29" s="8">
        <f>لیست!I26</f>
        <v>0</v>
      </c>
      <c r="H29" s="8">
        <f>لیست!J26</f>
        <v>0</v>
      </c>
      <c r="I29" s="8">
        <f>لیست!K26</f>
        <v>0</v>
      </c>
      <c r="J29" s="8">
        <f>لیست!L26</f>
        <v>0</v>
      </c>
      <c r="K29" s="8"/>
      <c r="L29" s="48"/>
      <c r="M29" s="48">
        <f t="shared" si="1"/>
        <v>0</v>
      </c>
      <c r="N29" s="8">
        <f t="shared" si="3"/>
        <v>0</v>
      </c>
      <c r="Q29" s="8">
        <f t="shared" si="2"/>
        <v>0</v>
      </c>
      <c r="R29" s="48"/>
      <c r="S29" s="48"/>
      <c r="T29" s="48"/>
    </row>
    <row r="30" spans="1:20" ht="21" x14ac:dyDescent="0.55000000000000004">
      <c r="A30" s="17">
        <v>27</v>
      </c>
      <c r="E30" s="3" t="str">
        <f>لیست!E30</f>
        <v>رضوی 27</v>
      </c>
      <c r="F30" s="3" t="str">
        <f>لیست!F30</f>
        <v>علی 27</v>
      </c>
      <c r="G30" s="8">
        <f>لیست!I27</f>
        <v>0</v>
      </c>
      <c r="H30" s="8">
        <f>لیست!J27</f>
        <v>0</v>
      </c>
      <c r="I30" s="8">
        <f>لیست!K27</f>
        <v>0</v>
      </c>
      <c r="J30" s="8">
        <f>لیست!L27</f>
        <v>0</v>
      </c>
      <c r="K30" s="8"/>
      <c r="L30" s="48"/>
      <c r="M30" s="48">
        <f t="shared" si="1"/>
        <v>0</v>
      </c>
      <c r="N30" s="8">
        <f t="shared" si="3"/>
        <v>0</v>
      </c>
      <c r="Q30" s="8">
        <f t="shared" si="2"/>
        <v>0</v>
      </c>
      <c r="R30" s="48"/>
      <c r="S30" s="48"/>
      <c r="T30" s="48"/>
    </row>
    <row r="31" spans="1:20" ht="21" x14ac:dyDescent="0.55000000000000004">
      <c r="A31" s="17">
        <v>28</v>
      </c>
      <c r="E31" s="3" t="str">
        <f>لیست!E31</f>
        <v>رضوی 28</v>
      </c>
      <c r="F31" s="3" t="str">
        <f>لیست!F31</f>
        <v>علی 28</v>
      </c>
      <c r="G31" s="8">
        <f>لیست!I28</f>
        <v>0</v>
      </c>
      <c r="H31" s="8">
        <f>لیست!J28</f>
        <v>0</v>
      </c>
      <c r="I31" s="8">
        <f>لیست!K28</f>
        <v>0</v>
      </c>
      <c r="J31" s="8">
        <f>لیست!L28</f>
        <v>0</v>
      </c>
      <c r="K31" s="8"/>
      <c r="L31" s="48"/>
      <c r="M31" s="48">
        <f t="shared" si="1"/>
        <v>0</v>
      </c>
      <c r="N31" s="8">
        <f t="shared" si="3"/>
        <v>0</v>
      </c>
      <c r="Q31" s="8">
        <f t="shared" si="2"/>
        <v>0</v>
      </c>
      <c r="R31" s="48"/>
      <c r="S31" s="48"/>
      <c r="T31" s="48"/>
    </row>
    <row r="32" spans="1:20" ht="21" x14ac:dyDescent="0.55000000000000004">
      <c r="A32" s="17">
        <v>29</v>
      </c>
      <c r="E32" s="3" t="str">
        <f>لیست!E32</f>
        <v>رضوی 29</v>
      </c>
      <c r="F32" s="3" t="str">
        <f>لیست!F32</f>
        <v>علی 29</v>
      </c>
      <c r="G32" s="8">
        <f>لیست!I29</f>
        <v>0</v>
      </c>
      <c r="H32" s="8">
        <f>لیست!J29</f>
        <v>0</v>
      </c>
      <c r="I32" s="8">
        <f>لیست!K29</f>
        <v>0</v>
      </c>
      <c r="J32" s="8">
        <f>لیست!L29</f>
        <v>0</v>
      </c>
      <c r="K32" s="8"/>
      <c r="L32" s="48"/>
      <c r="M32" s="48">
        <f t="shared" si="1"/>
        <v>0</v>
      </c>
      <c r="N32" s="8">
        <f t="shared" si="3"/>
        <v>0</v>
      </c>
      <c r="Q32" s="8">
        <f t="shared" si="2"/>
        <v>0</v>
      </c>
      <c r="R32" s="48"/>
      <c r="S32" s="48"/>
      <c r="T32" s="48"/>
    </row>
    <row r="33" spans="1:20" ht="21" x14ac:dyDescent="0.55000000000000004">
      <c r="A33" s="17">
        <v>30</v>
      </c>
      <c r="E33" s="3" t="str">
        <f>لیست!E33</f>
        <v>رضوی 30</v>
      </c>
      <c r="F33" s="3" t="str">
        <f>لیست!F33</f>
        <v>علی 30</v>
      </c>
      <c r="G33" s="8">
        <f>لیست!I30</f>
        <v>0</v>
      </c>
      <c r="H33" s="8">
        <f>لیست!J30</f>
        <v>0</v>
      </c>
      <c r="I33" s="8">
        <f>لیست!K30</f>
        <v>0</v>
      </c>
      <c r="J33" s="8">
        <f>لیست!L30</f>
        <v>0</v>
      </c>
      <c r="K33" s="8"/>
      <c r="L33" s="48"/>
      <c r="M33" s="48">
        <f t="shared" si="1"/>
        <v>0</v>
      </c>
      <c r="N33" s="8">
        <f t="shared" si="3"/>
        <v>0</v>
      </c>
      <c r="Q33" s="8">
        <f t="shared" si="2"/>
        <v>0</v>
      </c>
      <c r="R33" s="48"/>
      <c r="S33" s="48"/>
      <c r="T33" s="48"/>
    </row>
  </sheetData>
  <sheetProtection algorithmName="SHA-512" hashValue="tq4PEZnDciYCTG2PjWARB6Y4c5lwUnLdXb97VEvuVNFgdLNJU8EHmPfGoXkC+2wDDlMGXs3P9T76Nv6Ip0vYOA==" saltValue="XtqpKXuWHsv1et59Ws2Rdg==" spinCount="100000" sheet="1" objects="1" scenarios="1"/>
  <autoFilter ref="A3:N21"/>
  <mergeCells count="1">
    <mergeCell ref="E2:F2"/>
  </mergeCells>
  <conditionalFormatting sqref="E4:E33">
    <cfRule type="duplicateValues" dxfId="70" priority="31"/>
  </conditionalFormatting>
  <conditionalFormatting sqref="N4:N33">
    <cfRule type="cellIs" dxfId="69" priority="20" operator="lessThan">
      <formula>12</formula>
    </cfRule>
  </conditionalFormatting>
  <conditionalFormatting sqref="R4:R33">
    <cfRule type="containsBlanks" dxfId="68" priority="17">
      <formula>LEN(TRIM(R4))=0</formula>
    </cfRule>
    <cfRule type="containsBlanks" priority="18">
      <formula>LEN(TRIM(R4))=0</formula>
    </cfRule>
    <cfRule type="cellIs" dxfId="67" priority="19" operator="lessThan">
      <formula>2</formula>
    </cfRule>
  </conditionalFormatting>
  <conditionalFormatting sqref="Q4:Q33">
    <cfRule type="containsBlanks" dxfId="66" priority="13">
      <formula>LEN(TRIM(Q4))=0</formula>
    </cfRule>
    <cfRule type="containsBlanks" priority="14">
      <formula>LEN(TRIM(Q4))=0</formula>
    </cfRule>
    <cfRule type="cellIs" dxfId="65" priority="15" operator="lessThan">
      <formula>2</formula>
    </cfRule>
    <cfRule type="aboveAverage" dxfId="64" priority="16" aboveAverage="0"/>
  </conditionalFormatting>
  <conditionalFormatting sqref="S4:S10">
    <cfRule type="containsBlanks" dxfId="63" priority="10">
      <formula>LEN(TRIM(S4))=0</formula>
    </cfRule>
    <cfRule type="containsBlanks" priority="11">
      <formula>LEN(TRIM(S4))=0</formula>
    </cfRule>
    <cfRule type="cellIs" dxfId="62" priority="12" operator="lessThan">
      <formula>2</formula>
    </cfRule>
  </conditionalFormatting>
  <conditionalFormatting sqref="S11:S33">
    <cfRule type="containsBlanks" dxfId="61" priority="7">
      <formula>LEN(TRIM(S11))=0</formula>
    </cfRule>
    <cfRule type="containsBlanks" priority="8">
      <formula>LEN(TRIM(S11))=0</formula>
    </cfRule>
    <cfRule type="cellIs" dxfId="60" priority="9" operator="lessThan">
      <formula>2</formula>
    </cfRule>
  </conditionalFormatting>
  <conditionalFormatting sqref="T4:T33">
    <cfRule type="containsBlanks" dxfId="59" priority="4">
      <formula>LEN(TRIM(T4))=0</formula>
    </cfRule>
    <cfRule type="containsBlanks" priority="5">
      <formula>LEN(TRIM(T4))=0</formula>
    </cfRule>
    <cfRule type="cellIs" dxfId="58" priority="6" operator="lessThan">
      <formula>2</formula>
    </cfRule>
  </conditionalFormatting>
  <conditionalFormatting sqref="M4:M33">
    <cfRule type="containsBlanks" dxfId="57" priority="1">
      <formula>LEN(TRIM(M4))=0</formula>
    </cfRule>
    <cfRule type="containsBlanks" priority="2">
      <formula>LEN(TRIM(M4))=0</formula>
    </cfRule>
    <cfRule type="cellIs" dxfId="56" priority="3" operator="lessThan">
      <formula>2</formula>
    </cfRule>
  </conditionalFormatting>
  <dataValidations count="2">
    <dataValidation type="list" allowBlank="1" showInputMessage="1" showErrorMessage="1" errorTitle="نمره پایانی اشتباه" error="فقط نمرات صحیح  1 تا 3 قابل قبول است" sqref="R4:T33 M4:M33">
      <formula1>پایانی</formula1>
    </dataValidation>
    <dataValidation allowBlank="1" showInputMessage="1" showErrorMessage="1" errorTitle="نمره پایانی اشتباه" error="فقط نمرات صحیح  1 تا 3 قابل قبول است" sqref="N4:N33"/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rightToLeft="1" topLeftCell="A2" zoomScale="98" zoomScaleNormal="98" workbookViewId="0">
      <pane xSplit="6" ySplit="2" topLeftCell="G4" activePane="bottomRight" state="frozen"/>
      <selection activeCell="E2" sqref="E2:F2"/>
      <selection pane="topRight" activeCell="E2" sqref="E2:F2"/>
      <selection pane="bottomLeft" activeCell="E2" sqref="E2:F2"/>
      <selection pane="bottomRight" activeCell="L4" sqref="L4"/>
    </sheetView>
  </sheetViews>
  <sheetFormatPr defaultColWidth="9.140625" defaultRowHeight="12.75" x14ac:dyDescent="0.2"/>
  <cols>
    <col min="1" max="1" width="5.140625" style="1" bestFit="1" customWidth="1"/>
    <col min="2" max="2" width="12.42578125" style="1" hidden="1" customWidth="1"/>
    <col min="3" max="3" width="6.28515625" style="1" hidden="1" customWidth="1"/>
    <col min="4" max="4" width="12.7109375" style="1" hidden="1" customWidth="1"/>
    <col min="5" max="5" width="18.85546875" style="1" bestFit="1" customWidth="1"/>
    <col min="6" max="6" width="15.42578125" style="1" customWidth="1"/>
    <col min="7" max="11" width="6.28515625" style="1" hidden="1" customWidth="1"/>
    <col min="12" max="13" width="7.7109375" style="1" customWidth="1"/>
    <col min="14" max="14" width="10" style="1" bestFit="1" customWidth="1"/>
    <col min="15" max="16384" width="9.140625" style="1"/>
  </cols>
  <sheetData>
    <row r="1" spans="1:21" ht="21" x14ac:dyDescent="0.55000000000000004">
      <c r="E1" s="2"/>
      <c r="F1" s="2"/>
    </row>
    <row r="2" spans="1:21" ht="21" x14ac:dyDescent="0.55000000000000004">
      <c r="E2" s="55" t="str">
        <f>'اطلاعات اولیه'!B7</f>
        <v>محل درج عنوان پودمان 5</v>
      </c>
      <c r="F2" s="56"/>
    </row>
    <row r="3" spans="1:21" s="10" customFormat="1" ht="63" x14ac:dyDescent="0.25">
      <c r="A3" s="7" t="s">
        <v>1</v>
      </c>
      <c r="B3" s="7" t="s">
        <v>18</v>
      </c>
      <c r="C3" s="7" t="s">
        <v>19</v>
      </c>
      <c r="D3" s="8" t="s">
        <v>10</v>
      </c>
      <c r="E3" s="8" t="s">
        <v>2</v>
      </c>
      <c r="F3" s="8" t="s">
        <v>3</v>
      </c>
      <c r="G3" s="8" t="str">
        <f>لیست!I3</f>
        <v>تاخیر</v>
      </c>
      <c r="H3" s="8" t="str">
        <f>لیست!J3</f>
        <v>غیبت</v>
      </c>
      <c r="I3" s="8" t="str">
        <f>لیست!K3</f>
        <v>مثبت</v>
      </c>
      <c r="J3" s="8" t="str">
        <f>لیست!L3</f>
        <v>منفی</v>
      </c>
      <c r="K3" s="8"/>
      <c r="L3" s="23" t="s">
        <v>32</v>
      </c>
      <c r="M3" s="23" t="s">
        <v>22</v>
      </c>
      <c r="N3" s="23" t="s">
        <v>33</v>
      </c>
      <c r="Q3" s="23" t="s">
        <v>27</v>
      </c>
      <c r="R3" s="23" t="str">
        <f>'اطلاعات اولیه'!D7</f>
        <v>واحد یادگیری  5</v>
      </c>
      <c r="S3" s="23" t="str">
        <f>'اطلاعات اولیه'!E7</f>
        <v/>
      </c>
      <c r="T3" s="23" t="str">
        <f>'اطلاعات اولیه'!F7</f>
        <v/>
      </c>
      <c r="U3" s="47">
        <f>3-COUNTBLANK(R3:T3)</f>
        <v>1</v>
      </c>
    </row>
    <row r="4" spans="1:21" ht="21" x14ac:dyDescent="0.55000000000000004">
      <c r="A4" s="17">
        <v>1</v>
      </c>
      <c r="B4" s="3" t="s">
        <v>15</v>
      </c>
      <c r="C4" s="3" t="s">
        <v>12</v>
      </c>
      <c r="D4" s="3"/>
      <c r="E4" s="3" t="str">
        <f>لیست!E4</f>
        <v>رضوی 1</v>
      </c>
      <c r="F4" s="3" t="str">
        <f>لیست!F4</f>
        <v>علی 1</v>
      </c>
      <c r="G4" s="8">
        <f>لیست!I4</f>
        <v>0</v>
      </c>
      <c r="H4" s="8">
        <f>لیست!J4</f>
        <v>0</v>
      </c>
      <c r="I4" s="8">
        <f>لیست!K4</f>
        <v>0</v>
      </c>
      <c r="J4" s="8">
        <f>لیست!L4</f>
        <v>0</v>
      </c>
      <c r="K4" s="8">
        <v>1</v>
      </c>
      <c r="L4" s="48"/>
      <c r="M4" s="48">
        <f>Q4</f>
        <v>0</v>
      </c>
      <c r="N4" s="8">
        <f t="shared" ref="N4:N21" si="0">L4+M4*5</f>
        <v>0</v>
      </c>
      <c r="Q4" s="8">
        <f>IF(OR(R4=1,S4=1,T4=1),1,MAX(R4:T4))</f>
        <v>0</v>
      </c>
      <c r="R4" s="48"/>
      <c r="S4" s="48"/>
      <c r="T4" s="48"/>
    </row>
    <row r="5" spans="1:21" ht="21" x14ac:dyDescent="0.55000000000000004">
      <c r="A5" s="17">
        <v>2</v>
      </c>
      <c r="B5" s="3" t="s">
        <v>15</v>
      </c>
      <c r="C5" s="3" t="s">
        <v>13</v>
      </c>
      <c r="D5" s="3"/>
      <c r="E5" s="3" t="str">
        <f>لیست!E5</f>
        <v>رضوی 2</v>
      </c>
      <c r="F5" s="3" t="str">
        <f>لیست!F5</f>
        <v>علی 2</v>
      </c>
      <c r="G5" s="8">
        <f>لیست!I5</f>
        <v>0</v>
      </c>
      <c r="H5" s="8">
        <f>لیست!J5</f>
        <v>0</v>
      </c>
      <c r="I5" s="8">
        <f>لیست!K5</f>
        <v>0</v>
      </c>
      <c r="J5" s="8">
        <f>لیست!L5</f>
        <v>0</v>
      </c>
      <c r="K5" s="8">
        <v>1</v>
      </c>
      <c r="L5" s="48"/>
      <c r="M5" s="48">
        <f>Q5</f>
        <v>0</v>
      </c>
      <c r="N5" s="8">
        <f t="shared" si="0"/>
        <v>0</v>
      </c>
      <c r="Q5" s="8">
        <f t="shared" ref="Q5:Q33" si="1">IF(OR(R5=1,S5=1,T5=1),1,MAX(R5:T5))</f>
        <v>0</v>
      </c>
      <c r="R5" s="48"/>
      <c r="S5" s="48"/>
      <c r="T5" s="48"/>
    </row>
    <row r="6" spans="1:21" ht="21" x14ac:dyDescent="0.55000000000000004">
      <c r="A6" s="17">
        <v>3</v>
      </c>
      <c r="B6" s="19"/>
      <c r="C6" s="19"/>
      <c r="D6" s="19"/>
      <c r="E6" s="3" t="str">
        <f>لیست!E6</f>
        <v>رضوی 3</v>
      </c>
      <c r="F6" s="3" t="str">
        <f>لیست!F6</f>
        <v>علی 3</v>
      </c>
      <c r="G6" s="8" t="e">
        <f>لیست!#REF!</f>
        <v>#REF!</v>
      </c>
      <c r="H6" s="8" t="e">
        <f>لیست!#REF!</f>
        <v>#REF!</v>
      </c>
      <c r="I6" s="8" t="e">
        <f>لیست!#REF!</f>
        <v>#REF!</v>
      </c>
      <c r="J6" s="8" t="e">
        <f>لیست!#REF!</f>
        <v>#REF!</v>
      </c>
      <c r="K6" s="8"/>
      <c r="L6" s="48"/>
      <c r="M6" s="48">
        <f t="shared" ref="M6:M33" si="2">Q6</f>
        <v>0</v>
      </c>
      <c r="N6" s="8">
        <f t="shared" si="0"/>
        <v>0</v>
      </c>
      <c r="Q6" s="8">
        <f t="shared" si="1"/>
        <v>0</v>
      </c>
      <c r="R6" s="48"/>
      <c r="S6" s="48"/>
      <c r="T6" s="48"/>
    </row>
    <row r="7" spans="1:21" ht="21" x14ac:dyDescent="0.55000000000000004">
      <c r="A7" s="17">
        <v>4</v>
      </c>
      <c r="B7" s="3" t="s">
        <v>15</v>
      </c>
      <c r="C7" s="3" t="s">
        <v>12</v>
      </c>
      <c r="D7" s="3"/>
      <c r="E7" s="3" t="str">
        <f>لیست!E7</f>
        <v>رضوی 4</v>
      </c>
      <c r="F7" s="3" t="str">
        <f>لیست!F7</f>
        <v>علی 4</v>
      </c>
      <c r="G7" s="8">
        <f>لیست!I6</f>
        <v>0</v>
      </c>
      <c r="H7" s="8">
        <f>لیست!J6</f>
        <v>0</v>
      </c>
      <c r="I7" s="8">
        <f>لیست!K6</f>
        <v>0</v>
      </c>
      <c r="J7" s="8">
        <f>لیست!L6</f>
        <v>0</v>
      </c>
      <c r="K7" s="8">
        <v>1</v>
      </c>
      <c r="L7" s="48"/>
      <c r="M7" s="48">
        <f t="shared" si="2"/>
        <v>0</v>
      </c>
      <c r="N7" s="8">
        <f t="shared" si="0"/>
        <v>0</v>
      </c>
      <c r="Q7" s="8">
        <f t="shared" si="1"/>
        <v>0</v>
      </c>
      <c r="R7" s="48"/>
      <c r="S7" s="48"/>
      <c r="T7" s="48"/>
    </row>
    <row r="8" spans="1:21" ht="21" x14ac:dyDescent="0.55000000000000004">
      <c r="A8" s="17">
        <v>5</v>
      </c>
      <c r="B8" s="3" t="s">
        <v>15</v>
      </c>
      <c r="C8" s="3" t="s">
        <v>12</v>
      </c>
      <c r="D8" s="3"/>
      <c r="E8" s="3" t="str">
        <f>لیست!E8</f>
        <v>رضوی 5</v>
      </c>
      <c r="F8" s="3" t="str">
        <f>لیست!F8</f>
        <v>علی 5</v>
      </c>
      <c r="G8" s="8">
        <f>لیست!I7</f>
        <v>0</v>
      </c>
      <c r="H8" s="8">
        <f>لیست!J7</f>
        <v>0</v>
      </c>
      <c r="I8" s="8">
        <f>لیست!K7</f>
        <v>0</v>
      </c>
      <c r="J8" s="8">
        <f>لیست!L7</f>
        <v>0</v>
      </c>
      <c r="K8" s="8">
        <v>1</v>
      </c>
      <c r="L8" s="48"/>
      <c r="M8" s="48">
        <f t="shared" si="2"/>
        <v>0</v>
      </c>
      <c r="N8" s="8">
        <f t="shared" si="0"/>
        <v>0</v>
      </c>
      <c r="Q8" s="8">
        <f t="shared" si="1"/>
        <v>0</v>
      </c>
      <c r="R8" s="48"/>
      <c r="S8" s="48"/>
      <c r="T8" s="48"/>
    </row>
    <row r="9" spans="1:21" ht="21" x14ac:dyDescent="0.55000000000000004">
      <c r="A9" s="17">
        <v>6</v>
      </c>
      <c r="B9" s="3" t="s">
        <v>14</v>
      </c>
      <c r="C9" s="3" t="s">
        <v>13</v>
      </c>
      <c r="D9" s="3"/>
      <c r="E9" s="3" t="str">
        <f>لیست!E9</f>
        <v>رضوی 6</v>
      </c>
      <c r="F9" s="3" t="str">
        <f>لیست!F9</f>
        <v>علی 6</v>
      </c>
      <c r="G9" s="8">
        <f>لیست!I8</f>
        <v>0</v>
      </c>
      <c r="H9" s="8">
        <f>لیست!J8</f>
        <v>0</v>
      </c>
      <c r="I9" s="8">
        <f>لیست!K8</f>
        <v>0</v>
      </c>
      <c r="J9" s="8">
        <f>لیست!L8</f>
        <v>0</v>
      </c>
      <c r="K9" s="8">
        <v>1</v>
      </c>
      <c r="L9" s="48"/>
      <c r="M9" s="48">
        <f t="shared" si="2"/>
        <v>0</v>
      </c>
      <c r="N9" s="8">
        <f t="shared" si="0"/>
        <v>0</v>
      </c>
      <c r="Q9" s="8">
        <f t="shared" si="1"/>
        <v>0</v>
      </c>
      <c r="R9" s="48"/>
      <c r="S9" s="48"/>
      <c r="T9" s="48"/>
    </row>
    <row r="10" spans="1:21" ht="21" x14ac:dyDescent="0.55000000000000004">
      <c r="A10" s="17">
        <v>7</v>
      </c>
      <c r="B10" s="3" t="s">
        <v>11</v>
      </c>
      <c r="C10" s="3" t="s">
        <v>12</v>
      </c>
      <c r="D10" s="3"/>
      <c r="E10" s="3" t="str">
        <f>لیست!E10</f>
        <v>رضوی 7</v>
      </c>
      <c r="F10" s="3" t="str">
        <f>لیست!F10</f>
        <v>علی 7</v>
      </c>
      <c r="G10" s="8">
        <f>لیست!I9</f>
        <v>0</v>
      </c>
      <c r="H10" s="8">
        <f>لیست!J9</f>
        <v>0</v>
      </c>
      <c r="I10" s="8">
        <f>لیست!K9</f>
        <v>0</v>
      </c>
      <c r="J10" s="8">
        <f>لیست!L9</f>
        <v>0</v>
      </c>
      <c r="K10" s="8"/>
      <c r="L10" s="48"/>
      <c r="M10" s="48">
        <f t="shared" si="2"/>
        <v>0</v>
      </c>
      <c r="N10" s="8">
        <f t="shared" si="0"/>
        <v>0</v>
      </c>
      <c r="Q10" s="8">
        <f t="shared" si="1"/>
        <v>0</v>
      </c>
      <c r="R10" s="48"/>
      <c r="S10" s="48"/>
      <c r="T10" s="48"/>
    </row>
    <row r="11" spans="1:21" ht="21" x14ac:dyDescent="0.55000000000000004">
      <c r="A11" s="17">
        <v>8</v>
      </c>
      <c r="B11" s="19"/>
      <c r="C11" s="19"/>
      <c r="D11" s="19"/>
      <c r="E11" s="3" t="str">
        <f>لیست!E11</f>
        <v>رضوی 8</v>
      </c>
      <c r="F11" s="3" t="str">
        <f>لیست!F11</f>
        <v>علی 8</v>
      </c>
      <c r="G11" s="8">
        <f>لیست!I21</f>
        <v>0</v>
      </c>
      <c r="H11" s="8">
        <f>لیست!J21</f>
        <v>0</v>
      </c>
      <c r="I11" s="8">
        <f>لیست!K21</f>
        <v>0</v>
      </c>
      <c r="J11" s="8">
        <f>لیست!L21</f>
        <v>0</v>
      </c>
      <c r="K11" s="8"/>
      <c r="L11" s="48"/>
      <c r="M11" s="48">
        <f t="shared" si="2"/>
        <v>0</v>
      </c>
      <c r="N11" s="8">
        <f t="shared" si="0"/>
        <v>0</v>
      </c>
      <c r="Q11" s="8">
        <f t="shared" si="1"/>
        <v>0</v>
      </c>
      <c r="R11" s="48"/>
      <c r="S11" s="48"/>
      <c r="T11" s="48"/>
    </row>
    <row r="12" spans="1:21" ht="21" x14ac:dyDescent="0.55000000000000004">
      <c r="A12" s="17">
        <v>9</v>
      </c>
      <c r="B12" s="3" t="s">
        <v>15</v>
      </c>
      <c r="C12" s="3" t="s">
        <v>16</v>
      </c>
      <c r="D12" s="3"/>
      <c r="E12" s="3" t="str">
        <f>لیست!E12</f>
        <v>رضوی 9</v>
      </c>
      <c r="F12" s="3" t="str">
        <f>لیست!F12</f>
        <v>علی 9</v>
      </c>
      <c r="G12" s="8">
        <f>لیست!I10</f>
        <v>0</v>
      </c>
      <c r="H12" s="8">
        <f>لیست!J10</f>
        <v>0</v>
      </c>
      <c r="I12" s="8">
        <f>لیست!K10</f>
        <v>0</v>
      </c>
      <c r="J12" s="8">
        <f>لیست!L10</f>
        <v>0</v>
      </c>
      <c r="K12" s="8"/>
      <c r="L12" s="48"/>
      <c r="M12" s="48">
        <f t="shared" si="2"/>
        <v>0</v>
      </c>
      <c r="N12" s="8">
        <f t="shared" si="0"/>
        <v>0</v>
      </c>
      <c r="Q12" s="8">
        <f t="shared" si="1"/>
        <v>0</v>
      </c>
      <c r="R12" s="48"/>
      <c r="S12" s="48"/>
      <c r="T12" s="48"/>
    </row>
    <row r="13" spans="1:21" ht="21" x14ac:dyDescent="0.55000000000000004">
      <c r="A13" s="17">
        <v>10</v>
      </c>
      <c r="B13" s="3" t="s">
        <v>20</v>
      </c>
      <c r="C13" s="3" t="s">
        <v>13</v>
      </c>
      <c r="D13" s="3"/>
      <c r="E13" s="3" t="str">
        <f>لیست!E13</f>
        <v>رضوی 10</v>
      </c>
      <c r="F13" s="3" t="str">
        <f>لیست!F13</f>
        <v>علی 10</v>
      </c>
      <c r="G13" s="8">
        <f>لیست!I11</f>
        <v>0</v>
      </c>
      <c r="H13" s="8">
        <f>لیست!J11</f>
        <v>0</v>
      </c>
      <c r="I13" s="8">
        <f>لیست!K11</f>
        <v>0</v>
      </c>
      <c r="J13" s="8">
        <f>لیست!L11</f>
        <v>0</v>
      </c>
      <c r="K13" s="8">
        <v>1</v>
      </c>
      <c r="L13" s="48"/>
      <c r="M13" s="48">
        <f t="shared" si="2"/>
        <v>0</v>
      </c>
      <c r="N13" s="8">
        <f t="shared" si="0"/>
        <v>0</v>
      </c>
      <c r="Q13" s="8">
        <f t="shared" si="1"/>
        <v>0</v>
      </c>
      <c r="R13" s="48"/>
      <c r="S13" s="48"/>
      <c r="T13" s="48"/>
    </row>
    <row r="14" spans="1:21" ht="21" x14ac:dyDescent="0.55000000000000004">
      <c r="A14" s="17">
        <v>11</v>
      </c>
      <c r="B14" s="3" t="s">
        <v>17</v>
      </c>
      <c r="C14" s="3" t="s">
        <v>12</v>
      </c>
      <c r="D14" s="3"/>
      <c r="E14" s="3" t="str">
        <f>لیست!E14</f>
        <v>رضوی 11</v>
      </c>
      <c r="F14" s="3" t="str">
        <f>لیست!F14</f>
        <v>علی 11</v>
      </c>
      <c r="G14" s="8">
        <f>لیست!I12</f>
        <v>0</v>
      </c>
      <c r="H14" s="8">
        <f>لیست!J12</f>
        <v>0</v>
      </c>
      <c r="I14" s="8">
        <f>لیست!K12</f>
        <v>0</v>
      </c>
      <c r="J14" s="8">
        <f>لیست!L12</f>
        <v>0</v>
      </c>
      <c r="K14" s="8">
        <v>1</v>
      </c>
      <c r="L14" s="48"/>
      <c r="M14" s="48">
        <f t="shared" si="2"/>
        <v>0</v>
      </c>
      <c r="N14" s="8">
        <f t="shared" si="0"/>
        <v>0</v>
      </c>
      <c r="Q14" s="8">
        <f t="shared" si="1"/>
        <v>0</v>
      </c>
      <c r="R14" s="48"/>
      <c r="S14" s="48"/>
      <c r="T14" s="48"/>
    </row>
    <row r="15" spans="1:21" ht="21" x14ac:dyDescent="0.55000000000000004">
      <c r="A15" s="17">
        <v>12</v>
      </c>
      <c r="B15" s="3" t="s">
        <v>15</v>
      </c>
      <c r="C15" s="3" t="s">
        <v>16</v>
      </c>
      <c r="D15" s="3"/>
      <c r="E15" s="3" t="str">
        <f>لیست!E15</f>
        <v>رضوی 12</v>
      </c>
      <c r="F15" s="3" t="str">
        <f>لیست!F15</f>
        <v>علی 12</v>
      </c>
      <c r="G15" s="8">
        <f>لیست!I13</f>
        <v>0</v>
      </c>
      <c r="H15" s="8">
        <f>لیست!J13</f>
        <v>0</v>
      </c>
      <c r="I15" s="8">
        <f>لیست!K13</f>
        <v>0</v>
      </c>
      <c r="J15" s="8">
        <f>لیست!L13</f>
        <v>0</v>
      </c>
      <c r="K15" s="8">
        <v>1</v>
      </c>
      <c r="L15" s="48"/>
      <c r="M15" s="48">
        <f t="shared" si="2"/>
        <v>0</v>
      </c>
      <c r="N15" s="8">
        <f t="shared" si="0"/>
        <v>0</v>
      </c>
      <c r="Q15" s="8">
        <f t="shared" si="1"/>
        <v>0</v>
      </c>
      <c r="R15" s="48"/>
      <c r="S15" s="48"/>
      <c r="T15" s="48"/>
    </row>
    <row r="16" spans="1:21" ht="21" x14ac:dyDescent="0.55000000000000004">
      <c r="A16" s="17">
        <v>13</v>
      </c>
      <c r="B16" s="16" t="s">
        <v>15</v>
      </c>
      <c r="C16" s="16" t="s">
        <v>12</v>
      </c>
      <c r="D16" s="16"/>
      <c r="E16" s="3" t="str">
        <f>لیست!E16</f>
        <v>رضوی 13</v>
      </c>
      <c r="F16" s="3" t="str">
        <f>لیست!F16</f>
        <v>علی 13</v>
      </c>
      <c r="G16" s="18">
        <f>لیست!I14</f>
        <v>0</v>
      </c>
      <c r="H16" s="18">
        <f>لیست!J14</f>
        <v>0</v>
      </c>
      <c r="I16" s="18">
        <f>لیست!K14</f>
        <v>0</v>
      </c>
      <c r="J16" s="18">
        <f>لیست!L14</f>
        <v>0</v>
      </c>
      <c r="K16" s="18">
        <v>1</v>
      </c>
      <c r="L16" s="48"/>
      <c r="M16" s="48">
        <f t="shared" si="2"/>
        <v>0</v>
      </c>
      <c r="N16" s="8">
        <f t="shared" si="0"/>
        <v>0</v>
      </c>
      <c r="Q16" s="8">
        <f t="shared" si="1"/>
        <v>0</v>
      </c>
      <c r="R16" s="48"/>
      <c r="S16" s="48"/>
      <c r="T16" s="48"/>
    </row>
    <row r="17" spans="1:20" ht="21" x14ac:dyDescent="0.55000000000000004">
      <c r="A17" s="17">
        <v>14</v>
      </c>
      <c r="B17" s="3" t="s">
        <v>14</v>
      </c>
      <c r="C17" s="3" t="s">
        <v>13</v>
      </c>
      <c r="D17" s="3"/>
      <c r="E17" s="3" t="str">
        <f>لیست!E17</f>
        <v>رضوی 14</v>
      </c>
      <c r="F17" s="3" t="str">
        <f>لیست!F17</f>
        <v>علی 14</v>
      </c>
      <c r="G17" s="8">
        <f>لیست!I15</f>
        <v>0</v>
      </c>
      <c r="H17" s="8">
        <f>لیست!J15</f>
        <v>0</v>
      </c>
      <c r="I17" s="8">
        <f>لیست!K15</f>
        <v>0</v>
      </c>
      <c r="J17" s="8">
        <f>لیست!L15</f>
        <v>0</v>
      </c>
      <c r="K17" s="8"/>
      <c r="L17" s="48"/>
      <c r="M17" s="48">
        <f t="shared" si="2"/>
        <v>0</v>
      </c>
      <c r="N17" s="8">
        <f t="shared" si="0"/>
        <v>0</v>
      </c>
      <c r="Q17" s="8">
        <f t="shared" si="1"/>
        <v>0</v>
      </c>
      <c r="R17" s="48"/>
      <c r="S17" s="48"/>
      <c r="T17" s="48"/>
    </row>
    <row r="18" spans="1:20" ht="21" x14ac:dyDescent="0.55000000000000004">
      <c r="A18" s="17">
        <v>15</v>
      </c>
      <c r="B18" s="3" t="s">
        <v>15</v>
      </c>
      <c r="C18" s="3" t="s">
        <v>12</v>
      </c>
      <c r="D18" s="3"/>
      <c r="E18" s="3" t="str">
        <f>لیست!E18</f>
        <v>رضوی 15</v>
      </c>
      <c r="F18" s="3" t="str">
        <f>لیست!F18</f>
        <v>علی 15</v>
      </c>
      <c r="G18" s="8">
        <f>لیست!I16</f>
        <v>0</v>
      </c>
      <c r="H18" s="8">
        <f>لیست!J16</f>
        <v>0</v>
      </c>
      <c r="I18" s="8">
        <f>لیست!K16</f>
        <v>0</v>
      </c>
      <c r="J18" s="8">
        <f>لیست!L16</f>
        <v>0</v>
      </c>
      <c r="K18" s="8"/>
      <c r="L18" s="48"/>
      <c r="M18" s="48">
        <f t="shared" si="2"/>
        <v>0</v>
      </c>
      <c r="N18" s="8">
        <f t="shared" si="0"/>
        <v>0</v>
      </c>
      <c r="Q18" s="8">
        <f t="shared" si="1"/>
        <v>0</v>
      </c>
      <c r="R18" s="48"/>
      <c r="S18" s="48"/>
      <c r="T18" s="48"/>
    </row>
    <row r="19" spans="1:20" ht="21" x14ac:dyDescent="0.55000000000000004">
      <c r="A19" s="17">
        <v>16</v>
      </c>
      <c r="E19" s="3" t="str">
        <f>لیست!E19</f>
        <v>رضوی 16</v>
      </c>
      <c r="F19" s="3" t="str">
        <f>لیست!F19</f>
        <v>علی 16</v>
      </c>
      <c r="G19" s="8" t="e">
        <f>لیست!#REF!</f>
        <v>#REF!</v>
      </c>
      <c r="H19" s="8" t="e">
        <f>لیست!#REF!</f>
        <v>#REF!</v>
      </c>
      <c r="I19" s="8" t="e">
        <f>لیست!#REF!</f>
        <v>#REF!</v>
      </c>
      <c r="J19" s="8" t="e">
        <f>لیست!#REF!</f>
        <v>#REF!</v>
      </c>
      <c r="K19" s="8"/>
      <c r="L19" s="48"/>
      <c r="M19" s="48">
        <f t="shared" si="2"/>
        <v>0</v>
      </c>
      <c r="N19" s="8">
        <f t="shared" si="0"/>
        <v>0</v>
      </c>
      <c r="Q19" s="8">
        <f t="shared" si="1"/>
        <v>0</v>
      </c>
      <c r="R19" s="48"/>
      <c r="S19" s="48"/>
      <c r="T19" s="48"/>
    </row>
    <row r="20" spans="1:20" ht="21" x14ac:dyDescent="0.55000000000000004">
      <c r="A20" s="17">
        <v>17</v>
      </c>
      <c r="B20" s="4" t="s">
        <v>15</v>
      </c>
      <c r="C20" s="4" t="s">
        <v>16</v>
      </c>
      <c r="D20" s="4"/>
      <c r="E20" s="3" t="str">
        <f>لیست!E20</f>
        <v>رضوی 17</v>
      </c>
      <c r="F20" s="3" t="str">
        <f>لیست!F20</f>
        <v>علی 17</v>
      </c>
      <c r="G20" s="8">
        <f>لیست!I17</f>
        <v>0</v>
      </c>
      <c r="H20" s="8">
        <f>لیست!J17</f>
        <v>0</v>
      </c>
      <c r="I20" s="8">
        <f>لیست!K17</f>
        <v>0</v>
      </c>
      <c r="J20" s="8">
        <f>لیست!L17</f>
        <v>0</v>
      </c>
      <c r="K20" s="8"/>
      <c r="L20" s="48"/>
      <c r="M20" s="48">
        <f t="shared" si="2"/>
        <v>0</v>
      </c>
      <c r="N20" s="8">
        <f t="shared" si="0"/>
        <v>0</v>
      </c>
      <c r="Q20" s="8">
        <f t="shared" si="1"/>
        <v>0</v>
      </c>
      <c r="R20" s="48"/>
      <c r="S20" s="48"/>
      <c r="T20" s="48"/>
    </row>
    <row r="21" spans="1:20" ht="21" x14ac:dyDescent="0.55000000000000004">
      <c r="A21" s="17">
        <v>18</v>
      </c>
      <c r="B21" s="4" t="s">
        <v>14</v>
      </c>
      <c r="C21" s="4" t="s">
        <v>13</v>
      </c>
      <c r="D21" s="4"/>
      <c r="E21" s="3" t="str">
        <f>لیست!E21</f>
        <v>رضوی 18</v>
      </c>
      <c r="F21" s="3" t="str">
        <f>لیست!F21</f>
        <v>علی 18</v>
      </c>
      <c r="G21" s="8">
        <f>لیست!I18</f>
        <v>0</v>
      </c>
      <c r="H21" s="8">
        <f>لیست!J18</f>
        <v>0</v>
      </c>
      <c r="I21" s="8">
        <f>لیست!K18</f>
        <v>0</v>
      </c>
      <c r="J21" s="8">
        <f>لیست!L18</f>
        <v>0</v>
      </c>
      <c r="K21" s="8"/>
      <c r="L21" s="48"/>
      <c r="M21" s="48">
        <f t="shared" si="2"/>
        <v>0</v>
      </c>
      <c r="N21" s="8">
        <f t="shared" si="0"/>
        <v>0</v>
      </c>
      <c r="Q21" s="8">
        <f t="shared" si="1"/>
        <v>0</v>
      </c>
      <c r="R21" s="48"/>
      <c r="S21" s="48"/>
      <c r="T21" s="48"/>
    </row>
    <row r="22" spans="1:20" ht="21" x14ac:dyDescent="0.55000000000000004">
      <c r="A22" s="17">
        <v>19</v>
      </c>
      <c r="E22" s="3" t="str">
        <f>لیست!E22</f>
        <v>رضوی 19</v>
      </c>
      <c r="F22" s="3" t="str">
        <f>لیست!F22</f>
        <v>علی 19</v>
      </c>
      <c r="G22" s="8">
        <f>لیست!I19</f>
        <v>0</v>
      </c>
      <c r="H22" s="8">
        <f>لیست!J19</f>
        <v>0</v>
      </c>
      <c r="I22" s="8">
        <f>لیست!K19</f>
        <v>0</v>
      </c>
      <c r="J22" s="8">
        <f>لیست!L19</f>
        <v>0</v>
      </c>
      <c r="K22" s="8"/>
      <c r="L22" s="48"/>
      <c r="M22" s="48">
        <f t="shared" si="2"/>
        <v>0</v>
      </c>
      <c r="N22" s="8">
        <f t="shared" ref="N22:N33" si="3">L22+M22*5</f>
        <v>0</v>
      </c>
      <c r="Q22" s="8">
        <f t="shared" si="1"/>
        <v>0</v>
      </c>
      <c r="R22" s="48"/>
      <c r="S22" s="48"/>
      <c r="T22" s="48"/>
    </row>
    <row r="23" spans="1:20" ht="21" x14ac:dyDescent="0.55000000000000004">
      <c r="A23" s="17">
        <v>20</v>
      </c>
      <c r="E23" s="3" t="str">
        <f>لیست!E23</f>
        <v>رضوی 20</v>
      </c>
      <c r="F23" s="3" t="str">
        <f>لیست!F23</f>
        <v>علی 20</v>
      </c>
      <c r="G23" s="8">
        <f>لیست!I20</f>
        <v>0</v>
      </c>
      <c r="H23" s="8">
        <f>لیست!J20</f>
        <v>0</v>
      </c>
      <c r="I23" s="8">
        <f>لیست!K20</f>
        <v>0</v>
      </c>
      <c r="J23" s="8">
        <f>لیست!L20</f>
        <v>0</v>
      </c>
      <c r="K23" s="8"/>
      <c r="L23" s="48"/>
      <c r="M23" s="48">
        <f t="shared" si="2"/>
        <v>0</v>
      </c>
      <c r="N23" s="8">
        <f t="shared" si="3"/>
        <v>0</v>
      </c>
      <c r="Q23" s="8">
        <f t="shared" si="1"/>
        <v>0</v>
      </c>
      <c r="R23" s="48"/>
      <c r="S23" s="48"/>
      <c r="T23" s="48"/>
    </row>
    <row r="24" spans="1:20" ht="21" x14ac:dyDescent="0.55000000000000004">
      <c r="A24" s="17">
        <v>21</v>
      </c>
      <c r="E24" s="3" t="str">
        <f>لیست!E24</f>
        <v>رضوی 21</v>
      </c>
      <c r="F24" s="3" t="str">
        <f>لیست!F24</f>
        <v>علی 21</v>
      </c>
      <c r="G24" s="8">
        <f>لیست!I21</f>
        <v>0</v>
      </c>
      <c r="H24" s="8">
        <f>لیست!J21</f>
        <v>0</v>
      </c>
      <c r="I24" s="8">
        <f>لیست!K21</f>
        <v>0</v>
      </c>
      <c r="J24" s="8">
        <f>لیست!L21</f>
        <v>0</v>
      </c>
      <c r="K24" s="8"/>
      <c r="L24" s="48"/>
      <c r="M24" s="48">
        <f t="shared" si="2"/>
        <v>0</v>
      </c>
      <c r="N24" s="8">
        <f t="shared" si="3"/>
        <v>0</v>
      </c>
      <c r="Q24" s="8">
        <f t="shared" si="1"/>
        <v>0</v>
      </c>
      <c r="R24" s="48"/>
      <c r="S24" s="48"/>
      <c r="T24" s="48"/>
    </row>
    <row r="25" spans="1:20" ht="21" x14ac:dyDescent="0.55000000000000004">
      <c r="A25" s="17">
        <v>22</v>
      </c>
      <c r="E25" s="3" t="str">
        <f>لیست!E25</f>
        <v>رضوی 22</v>
      </c>
      <c r="F25" s="3" t="str">
        <f>لیست!F25</f>
        <v>علی 22</v>
      </c>
      <c r="G25" s="8">
        <f>لیست!I22</f>
        <v>0</v>
      </c>
      <c r="H25" s="8">
        <f>لیست!J22</f>
        <v>0</v>
      </c>
      <c r="I25" s="8">
        <f>لیست!K22</f>
        <v>0</v>
      </c>
      <c r="J25" s="8">
        <f>لیست!L22</f>
        <v>0</v>
      </c>
      <c r="K25" s="8"/>
      <c r="L25" s="48"/>
      <c r="M25" s="48">
        <f t="shared" si="2"/>
        <v>0</v>
      </c>
      <c r="N25" s="8">
        <f t="shared" si="3"/>
        <v>0</v>
      </c>
      <c r="Q25" s="8">
        <f t="shared" si="1"/>
        <v>0</v>
      </c>
      <c r="R25" s="48"/>
      <c r="S25" s="48"/>
      <c r="T25" s="48"/>
    </row>
    <row r="26" spans="1:20" ht="21" x14ac:dyDescent="0.55000000000000004">
      <c r="A26" s="17">
        <v>23</v>
      </c>
      <c r="E26" s="3" t="str">
        <f>لیست!E26</f>
        <v>رضوی 23</v>
      </c>
      <c r="F26" s="3" t="str">
        <f>لیست!F26</f>
        <v>علی 23</v>
      </c>
      <c r="G26" s="8">
        <f>لیست!I23</f>
        <v>0</v>
      </c>
      <c r="H26" s="8">
        <f>لیست!J23</f>
        <v>0</v>
      </c>
      <c r="I26" s="8">
        <f>لیست!K23</f>
        <v>0</v>
      </c>
      <c r="J26" s="8">
        <f>لیست!L23</f>
        <v>0</v>
      </c>
      <c r="K26" s="8"/>
      <c r="L26" s="48"/>
      <c r="M26" s="48">
        <f t="shared" si="2"/>
        <v>0</v>
      </c>
      <c r="N26" s="8">
        <f t="shared" si="3"/>
        <v>0</v>
      </c>
      <c r="Q26" s="8">
        <f t="shared" si="1"/>
        <v>0</v>
      </c>
      <c r="R26" s="48"/>
      <c r="S26" s="48"/>
      <c r="T26" s="48"/>
    </row>
    <row r="27" spans="1:20" ht="21" x14ac:dyDescent="0.55000000000000004">
      <c r="A27" s="17">
        <v>24</v>
      </c>
      <c r="E27" s="3" t="str">
        <f>لیست!E27</f>
        <v>رضوی 24</v>
      </c>
      <c r="F27" s="3" t="str">
        <f>لیست!F27</f>
        <v>علی 24</v>
      </c>
      <c r="G27" s="8">
        <f>لیست!I24</f>
        <v>0</v>
      </c>
      <c r="H27" s="8">
        <f>لیست!J24</f>
        <v>0</v>
      </c>
      <c r="I27" s="8">
        <f>لیست!K24</f>
        <v>0</v>
      </c>
      <c r="J27" s="8">
        <f>لیست!L24</f>
        <v>0</v>
      </c>
      <c r="K27" s="8"/>
      <c r="L27" s="48"/>
      <c r="M27" s="48">
        <f t="shared" si="2"/>
        <v>0</v>
      </c>
      <c r="N27" s="8">
        <f t="shared" si="3"/>
        <v>0</v>
      </c>
      <c r="Q27" s="8">
        <f t="shared" si="1"/>
        <v>0</v>
      </c>
      <c r="R27" s="48"/>
      <c r="S27" s="48"/>
      <c r="T27" s="48"/>
    </row>
    <row r="28" spans="1:20" ht="21" x14ac:dyDescent="0.55000000000000004">
      <c r="A28" s="17">
        <v>25</v>
      </c>
      <c r="E28" s="3" t="str">
        <f>لیست!E28</f>
        <v>رضوی 25</v>
      </c>
      <c r="F28" s="3" t="str">
        <f>لیست!F28</f>
        <v>علی 25</v>
      </c>
      <c r="G28" s="8">
        <f>لیست!I25</f>
        <v>0</v>
      </c>
      <c r="H28" s="8">
        <f>لیست!J25</f>
        <v>0</v>
      </c>
      <c r="I28" s="8">
        <f>لیست!K25</f>
        <v>0</v>
      </c>
      <c r="J28" s="8">
        <f>لیست!L25</f>
        <v>0</v>
      </c>
      <c r="K28" s="8"/>
      <c r="L28" s="48"/>
      <c r="M28" s="48">
        <f t="shared" si="2"/>
        <v>0</v>
      </c>
      <c r="N28" s="8">
        <f t="shared" si="3"/>
        <v>0</v>
      </c>
      <c r="Q28" s="8">
        <f t="shared" si="1"/>
        <v>0</v>
      </c>
      <c r="R28" s="48"/>
      <c r="S28" s="48"/>
      <c r="T28" s="48"/>
    </row>
    <row r="29" spans="1:20" ht="21" x14ac:dyDescent="0.55000000000000004">
      <c r="A29" s="17">
        <v>26</v>
      </c>
      <c r="E29" s="3" t="str">
        <f>لیست!E29</f>
        <v>رضوی 26</v>
      </c>
      <c r="F29" s="3" t="str">
        <f>لیست!F29</f>
        <v>علی 26</v>
      </c>
      <c r="G29" s="8">
        <f>لیست!I26</f>
        <v>0</v>
      </c>
      <c r="H29" s="8">
        <f>لیست!J26</f>
        <v>0</v>
      </c>
      <c r="I29" s="8">
        <f>لیست!K26</f>
        <v>0</v>
      </c>
      <c r="J29" s="8">
        <f>لیست!L26</f>
        <v>0</v>
      </c>
      <c r="K29" s="8"/>
      <c r="L29" s="48"/>
      <c r="M29" s="48">
        <f t="shared" si="2"/>
        <v>0</v>
      </c>
      <c r="N29" s="8">
        <f t="shared" si="3"/>
        <v>0</v>
      </c>
      <c r="Q29" s="8">
        <f t="shared" si="1"/>
        <v>0</v>
      </c>
      <c r="R29" s="48"/>
      <c r="S29" s="48"/>
      <c r="T29" s="48"/>
    </row>
    <row r="30" spans="1:20" ht="21" x14ac:dyDescent="0.55000000000000004">
      <c r="A30" s="17">
        <v>27</v>
      </c>
      <c r="E30" s="3" t="str">
        <f>لیست!E30</f>
        <v>رضوی 27</v>
      </c>
      <c r="F30" s="3" t="str">
        <f>لیست!F30</f>
        <v>علی 27</v>
      </c>
      <c r="G30" s="8">
        <f>لیست!I27</f>
        <v>0</v>
      </c>
      <c r="H30" s="8">
        <f>لیست!J27</f>
        <v>0</v>
      </c>
      <c r="I30" s="8">
        <f>لیست!K27</f>
        <v>0</v>
      </c>
      <c r="J30" s="8">
        <f>لیست!L27</f>
        <v>0</v>
      </c>
      <c r="K30" s="8"/>
      <c r="L30" s="48"/>
      <c r="M30" s="48">
        <f t="shared" si="2"/>
        <v>0</v>
      </c>
      <c r="N30" s="8">
        <f t="shared" si="3"/>
        <v>0</v>
      </c>
      <c r="Q30" s="8">
        <f t="shared" si="1"/>
        <v>0</v>
      </c>
      <c r="R30" s="48"/>
      <c r="S30" s="48"/>
      <c r="T30" s="48"/>
    </row>
    <row r="31" spans="1:20" ht="21" x14ac:dyDescent="0.55000000000000004">
      <c r="A31" s="17">
        <v>28</v>
      </c>
      <c r="E31" s="3" t="str">
        <f>لیست!E31</f>
        <v>رضوی 28</v>
      </c>
      <c r="F31" s="3" t="str">
        <f>لیست!F31</f>
        <v>علی 28</v>
      </c>
      <c r="G31" s="8">
        <f>لیست!I28</f>
        <v>0</v>
      </c>
      <c r="H31" s="8">
        <f>لیست!J28</f>
        <v>0</v>
      </c>
      <c r="I31" s="8">
        <f>لیست!K28</f>
        <v>0</v>
      </c>
      <c r="J31" s="8">
        <f>لیست!L28</f>
        <v>0</v>
      </c>
      <c r="K31" s="8"/>
      <c r="L31" s="48"/>
      <c r="M31" s="48">
        <f t="shared" si="2"/>
        <v>0</v>
      </c>
      <c r="N31" s="8">
        <f t="shared" si="3"/>
        <v>0</v>
      </c>
      <c r="Q31" s="8">
        <f t="shared" si="1"/>
        <v>0</v>
      </c>
      <c r="R31" s="48"/>
      <c r="S31" s="48"/>
      <c r="T31" s="48"/>
    </row>
    <row r="32" spans="1:20" ht="21" x14ac:dyDescent="0.55000000000000004">
      <c r="A32" s="17">
        <v>29</v>
      </c>
      <c r="E32" s="3" t="str">
        <f>لیست!E32</f>
        <v>رضوی 29</v>
      </c>
      <c r="F32" s="3" t="str">
        <f>لیست!F32</f>
        <v>علی 29</v>
      </c>
      <c r="G32" s="8">
        <f>لیست!I29</f>
        <v>0</v>
      </c>
      <c r="H32" s="8">
        <f>لیست!J29</f>
        <v>0</v>
      </c>
      <c r="I32" s="8">
        <f>لیست!K29</f>
        <v>0</v>
      </c>
      <c r="J32" s="8">
        <f>لیست!L29</f>
        <v>0</v>
      </c>
      <c r="K32" s="8"/>
      <c r="L32" s="48"/>
      <c r="M32" s="48">
        <f t="shared" si="2"/>
        <v>0</v>
      </c>
      <c r="N32" s="8">
        <f t="shared" si="3"/>
        <v>0</v>
      </c>
      <c r="Q32" s="8">
        <f t="shared" si="1"/>
        <v>0</v>
      </c>
      <c r="R32" s="48"/>
      <c r="S32" s="48"/>
      <c r="T32" s="48"/>
    </row>
    <row r="33" spans="1:20" ht="21" x14ac:dyDescent="0.55000000000000004">
      <c r="A33" s="17">
        <v>30</v>
      </c>
      <c r="E33" s="3" t="str">
        <f>لیست!E33</f>
        <v>رضوی 30</v>
      </c>
      <c r="F33" s="3" t="str">
        <f>لیست!F33</f>
        <v>علی 30</v>
      </c>
      <c r="G33" s="8">
        <f>لیست!I30</f>
        <v>0</v>
      </c>
      <c r="H33" s="8">
        <f>لیست!J30</f>
        <v>0</v>
      </c>
      <c r="I33" s="8">
        <f>لیست!K30</f>
        <v>0</v>
      </c>
      <c r="J33" s="8">
        <f>لیست!L30</f>
        <v>0</v>
      </c>
      <c r="K33" s="8"/>
      <c r="L33" s="48"/>
      <c r="M33" s="48">
        <f t="shared" si="2"/>
        <v>0</v>
      </c>
      <c r="N33" s="8">
        <f t="shared" si="3"/>
        <v>0</v>
      </c>
      <c r="Q33" s="8">
        <f t="shared" si="1"/>
        <v>0</v>
      </c>
      <c r="R33" s="48"/>
      <c r="S33" s="48"/>
      <c r="T33" s="48"/>
    </row>
  </sheetData>
  <sheetProtection algorithmName="SHA-512" hashValue="tWSF72UYrvPNDGeWoUJuu8yvGVg7FpZszEflMar9yROzFWr1JoTHya0LKC2/vPr9ixEEmY2tCYgj1A7/bpb3AA==" saltValue="rIKTrrgrbLN72AMNq3z/WQ==" spinCount="100000" sheet="1" objects="1" scenarios="1"/>
  <autoFilter ref="A3:N21"/>
  <mergeCells count="1">
    <mergeCell ref="E2:F2"/>
  </mergeCells>
  <conditionalFormatting sqref="E4:E33">
    <cfRule type="duplicateValues" dxfId="55" priority="31"/>
  </conditionalFormatting>
  <conditionalFormatting sqref="N4:N33">
    <cfRule type="cellIs" dxfId="54" priority="20" operator="lessThan">
      <formula>12</formula>
    </cfRule>
  </conditionalFormatting>
  <conditionalFormatting sqref="R4:R33">
    <cfRule type="containsBlanks" dxfId="53" priority="17">
      <formula>LEN(TRIM(R4))=0</formula>
    </cfRule>
    <cfRule type="containsBlanks" priority="18">
      <formula>LEN(TRIM(R4))=0</formula>
    </cfRule>
    <cfRule type="cellIs" dxfId="52" priority="19" operator="lessThan">
      <formula>2</formula>
    </cfRule>
  </conditionalFormatting>
  <conditionalFormatting sqref="Q4:Q33">
    <cfRule type="containsBlanks" dxfId="51" priority="13">
      <formula>LEN(TRIM(Q4))=0</formula>
    </cfRule>
    <cfRule type="containsBlanks" priority="14">
      <formula>LEN(TRIM(Q4))=0</formula>
    </cfRule>
    <cfRule type="cellIs" dxfId="50" priority="15" operator="lessThan">
      <formula>2</formula>
    </cfRule>
    <cfRule type="aboveAverage" dxfId="49" priority="16" aboveAverage="0"/>
  </conditionalFormatting>
  <conditionalFormatting sqref="S4:S10">
    <cfRule type="containsBlanks" dxfId="48" priority="10">
      <formula>LEN(TRIM(S4))=0</formula>
    </cfRule>
    <cfRule type="containsBlanks" priority="11">
      <formula>LEN(TRIM(S4))=0</formula>
    </cfRule>
    <cfRule type="cellIs" dxfId="47" priority="12" operator="lessThan">
      <formula>2</formula>
    </cfRule>
  </conditionalFormatting>
  <conditionalFormatting sqref="S11:S33">
    <cfRule type="containsBlanks" dxfId="46" priority="7">
      <formula>LEN(TRIM(S11))=0</formula>
    </cfRule>
    <cfRule type="containsBlanks" priority="8">
      <formula>LEN(TRIM(S11))=0</formula>
    </cfRule>
    <cfRule type="cellIs" dxfId="45" priority="9" operator="lessThan">
      <formula>2</formula>
    </cfRule>
  </conditionalFormatting>
  <conditionalFormatting sqref="T4:T33">
    <cfRule type="containsBlanks" dxfId="44" priority="4">
      <formula>LEN(TRIM(T4))=0</formula>
    </cfRule>
    <cfRule type="containsBlanks" priority="5">
      <formula>LEN(TRIM(T4))=0</formula>
    </cfRule>
    <cfRule type="cellIs" dxfId="43" priority="6" operator="lessThan">
      <formula>2</formula>
    </cfRule>
  </conditionalFormatting>
  <conditionalFormatting sqref="M4:M33">
    <cfRule type="containsBlanks" dxfId="42" priority="1">
      <formula>LEN(TRIM(M4))=0</formula>
    </cfRule>
    <cfRule type="containsBlanks" priority="2">
      <formula>LEN(TRIM(M4))=0</formula>
    </cfRule>
    <cfRule type="cellIs" dxfId="41" priority="3" operator="lessThan">
      <formula>2</formula>
    </cfRule>
  </conditionalFormatting>
  <dataValidations count="3">
    <dataValidation type="list" allowBlank="1" showInputMessage="1" showErrorMessage="1" errorTitle="نمره پایانی اشتباه" error="فقط نمرات صحیح  1 تا 3 قابل قبول است" sqref="R4:T33 M4:M33">
      <formula1>پایانی</formula1>
    </dataValidation>
    <dataValidation allowBlank="1" showInputMessage="1" showErrorMessage="1" errorTitle="نمره پایانی اشتباه" error="فقط نمرات صحیح  1 تا 3 قابل قبول است" sqref="N4:N33"/>
    <dataValidation type="list" allowBlank="1" showInputMessage="1" showErrorMessage="1" errorTitle="نمره مستمر اشتباه" error="فقط نمرات 0 تا 5 با بازه نیم قابل قبول است" sqref="L4:L33">
      <formula1>مستمر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rightToLeft="1" topLeftCell="A2" zoomScaleNormal="100" workbookViewId="0">
      <pane xSplit="6" ySplit="3" topLeftCell="G5" activePane="bottomRight" state="frozen"/>
      <selection activeCell="A2" sqref="A2"/>
      <selection pane="topRight" activeCell="L2" sqref="L2"/>
      <selection pane="bottomLeft" activeCell="A5" sqref="A5"/>
      <selection pane="bottomRight" activeCell="S8" sqref="S8"/>
    </sheetView>
  </sheetViews>
  <sheetFormatPr defaultColWidth="9.140625" defaultRowHeight="12.75" x14ac:dyDescent="0.2"/>
  <cols>
    <col min="1" max="1" width="5.140625" style="1" bestFit="1" customWidth="1"/>
    <col min="2" max="2" width="12.42578125" style="1" hidden="1" customWidth="1"/>
    <col min="3" max="3" width="6.28515625" style="1" hidden="1" customWidth="1"/>
    <col min="4" max="4" width="7.140625" style="1" hidden="1" customWidth="1"/>
    <col min="5" max="5" width="15.85546875" style="1" customWidth="1"/>
    <col min="6" max="6" width="12.42578125" style="1" customWidth="1"/>
    <col min="7" max="8" width="5.7109375" style="1" customWidth="1"/>
    <col min="9" max="9" width="7.28515625" style="1" customWidth="1"/>
    <col min="10" max="11" width="5.7109375" style="1" customWidth="1"/>
    <col min="12" max="12" width="7.28515625" style="1" customWidth="1"/>
    <col min="13" max="14" width="5.7109375" style="1" customWidth="1"/>
    <col min="15" max="15" width="7.28515625" style="1" customWidth="1"/>
    <col min="16" max="17" width="5.7109375" style="1" customWidth="1"/>
    <col min="18" max="18" width="7.28515625" style="1" customWidth="1"/>
    <col min="19" max="20" width="5.7109375" style="1" customWidth="1"/>
    <col min="21" max="21" width="7.28515625" style="1" customWidth="1"/>
    <col min="22" max="22" width="12.7109375" style="1" hidden="1" customWidth="1"/>
    <col min="23" max="23" width="8" style="1" hidden="1" customWidth="1"/>
    <col min="24" max="25" width="4.85546875" style="1" hidden="1" customWidth="1"/>
    <col min="26" max="26" width="8.28515625" style="1" customWidth="1"/>
    <col min="27" max="27" width="8" style="1" customWidth="1"/>
    <col min="28" max="16384" width="9.140625" style="1"/>
  </cols>
  <sheetData>
    <row r="1" spans="1:27" ht="21" hidden="1" x14ac:dyDescent="0.55000000000000004">
      <c r="E1" s="2"/>
      <c r="F1" s="2"/>
    </row>
    <row r="2" spans="1:27" ht="42.75" customHeight="1" x14ac:dyDescent="0.2">
      <c r="A2" s="64" t="str">
        <f>'اطلاعات اولیه'!B2</f>
        <v>محل درج نام درس</v>
      </c>
      <c r="B2" s="64"/>
      <c r="C2" s="64"/>
      <c r="D2" s="64"/>
      <c r="E2" s="64"/>
      <c r="F2" s="64"/>
      <c r="G2" s="61" t="str">
        <f>'پودمان 1'!E2</f>
        <v>محل درج عنوان پودمان 1</v>
      </c>
      <c r="H2" s="61"/>
      <c r="I2" s="61"/>
      <c r="J2" s="61" t="str">
        <f>'پودمان 2'!E2</f>
        <v>محل درج عنوان پودمان 2</v>
      </c>
      <c r="K2" s="61"/>
      <c r="L2" s="61"/>
      <c r="M2" s="61" t="str">
        <f>'پودمان 3'!E2</f>
        <v>محل درج عنوان پودمان 3</v>
      </c>
      <c r="N2" s="61"/>
      <c r="O2" s="61"/>
      <c r="P2" s="61" t="str">
        <f>'پودمان 4'!E2</f>
        <v>محل درج عنوان پودمان 4</v>
      </c>
      <c r="Q2" s="61"/>
      <c r="R2" s="61"/>
      <c r="S2" s="61" t="str">
        <f>'پودمان 5'!E2</f>
        <v>محل درج عنوان پودمان 5</v>
      </c>
      <c r="T2" s="61"/>
      <c r="U2" s="61"/>
      <c r="V2" s="36"/>
      <c r="W2" s="57" t="s">
        <v>327</v>
      </c>
      <c r="X2" s="54"/>
      <c r="Y2" s="54"/>
      <c r="Z2" s="69" t="s">
        <v>332</v>
      </c>
      <c r="AA2" s="57" t="s">
        <v>328</v>
      </c>
    </row>
    <row r="3" spans="1:27" s="10" customFormat="1" ht="21" customHeight="1" x14ac:dyDescent="0.25">
      <c r="A3" s="62" t="s">
        <v>1</v>
      </c>
      <c r="B3" s="7" t="s">
        <v>18</v>
      </c>
      <c r="C3" s="7" t="s">
        <v>19</v>
      </c>
      <c r="D3" s="8" t="s">
        <v>10</v>
      </c>
      <c r="E3" s="65" t="s">
        <v>2</v>
      </c>
      <c r="F3" s="65" t="s">
        <v>3</v>
      </c>
      <c r="G3" s="58" t="s">
        <v>25</v>
      </c>
      <c r="H3" s="59"/>
      <c r="I3" s="60"/>
      <c r="J3" s="58" t="s">
        <v>26</v>
      </c>
      <c r="K3" s="59"/>
      <c r="L3" s="60"/>
      <c r="M3" s="58" t="s">
        <v>27</v>
      </c>
      <c r="N3" s="59"/>
      <c r="O3" s="60"/>
      <c r="P3" s="58" t="s">
        <v>28</v>
      </c>
      <c r="Q3" s="59"/>
      <c r="R3" s="60"/>
      <c r="S3" s="58" t="s">
        <v>29</v>
      </c>
      <c r="T3" s="59"/>
      <c r="U3" s="60"/>
      <c r="V3" s="37"/>
      <c r="W3" s="57"/>
      <c r="X3" s="54"/>
      <c r="Y3" s="54"/>
      <c r="Z3" s="57"/>
      <c r="AA3" s="57"/>
    </row>
    <row r="4" spans="1:27" s="10" customFormat="1" ht="39" x14ac:dyDescent="0.25">
      <c r="A4" s="63"/>
      <c r="B4" s="7"/>
      <c r="C4" s="7"/>
      <c r="D4" s="8"/>
      <c r="E4" s="66"/>
      <c r="F4" s="66"/>
      <c r="G4" s="52" t="s">
        <v>30</v>
      </c>
      <c r="H4" s="52" t="s">
        <v>31</v>
      </c>
      <c r="I4" s="51" t="s">
        <v>331</v>
      </c>
      <c r="J4" s="52" t="s">
        <v>30</v>
      </c>
      <c r="K4" s="52" t="s">
        <v>31</v>
      </c>
      <c r="L4" s="51" t="s">
        <v>331</v>
      </c>
      <c r="M4" s="52" t="s">
        <v>30</v>
      </c>
      <c r="N4" s="52" t="s">
        <v>31</v>
      </c>
      <c r="O4" s="51" t="s">
        <v>331</v>
      </c>
      <c r="P4" s="52" t="s">
        <v>30</v>
      </c>
      <c r="Q4" s="52" t="s">
        <v>31</v>
      </c>
      <c r="R4" s="51" t="s">
        <v>331</v>
      </c>
      <c r="S4" s="52" t="s">
        <v>30</v>
      </c>
      <c r="T4" s="52" t="s">
        <v>31</v>
      </c>
      <c r="U4" s="51" t="s">
        <v>331</v>
      </c>
      <c r="V4" s="37"/>
      <c r="W4" s="57"/>
      <c r="X4" s="54"/>
      <c r="Y4" s="54"/>
      <c r="Z4" s="57"/>
      <c r="AA4" s="57"/>
    </row>
    <row r="5" spans="1:27" ht="21" x14ac:dyDescent="0.55000000000000004">
      <c r="A5" s="17">
        <v>1</v>
      </c>
      <c r="B5" s="3" t="s">
        <v>15</v>
      </c>
      <c r="C5" s="3" t="s">
        <v>12</v>
      </c>
      <c r="D5" s="3"/>
      <c r="E5" s="50" t="str">
        <f>لیست!E4</f>
        <v>رضوی 1</v>
      </c>
      <c r="F5" s="50" t="str">
        <f>لیست!F4</f>
        <v>علی 1</v>
      </c>
      <c r="G5" s="8">
        <f>'پودمان 1'!L4</f>
        <v>0</v>
      </c>
      <c r="H5" s="8">
        <f>'پودمان 1'!M4</f>
        <v>0</v>
      </c>
      <c r="I5" s="8">
        <f>'پودمان 1'!N4</f>
        <v>0</v>
      </c>
      <c r="J5" s="8">
        <f>'پودمان 2'!L4</f>
        <v>0</v>
      </c>
      <c r="K5" s="8">
        <f>'پودمان 2'!M4</f>
        <v>0</v>
      </c>
      <c r="L5" s="8">
        <f>'پودمان 2'!N4</f>
        <v>0</v>
      </c>
      <c r="M5" s="8">
        <f>'پودمان 3'!L4</f>
        <v>0</v>
      </c>
      <c r="N5" s="8">
        <f>'پودمان 3'!M4</f>
        <v>0</v>
      </c>
      <c r="O5" s="8">
        <f>'پودمان 3'!N4</f>
        <v>0</v>
      </c>
      <c r="P5" s="8">
        <f>'پودمان 4'!L4</f>
        <v>0</v>
      </c>
      <c r="Q5" s="8">
        <f>'پودمان 4'!M4</f>
        <v>0</v>
      </c>
      <c r="R5" s="8">
        <f>'پودمان 4'!N4</f>
        <v>0</v>
      </c>
      <c r="S5" s="8">
        <f>'پودمان 5'!L4</f>
        <v>0</v>
      </c>
      <c r="T5" s="8">
        <f>'پودمان 5'!M4</f>
        <v>0</v>
      </c>
      <c r="U5" s="8">
        <f>'پودمان 5'!N4</f>
        <v>0</v>
      </c>
      <c r="V5" s="37" t="b">
        <f>AND(U5&gt;=12,R5&gt;=12,O5&gt;=12,L5&gt;=12,I5&gt;=12)</f>
        <v>0</v>
      </c>
      <c r="W5" s="67">
        <f>IF(V5,AVERAGE(U5,R5,O5,L5,I5),10)</f>
        <v>10</v>
      </c>
      <c r="X5" s="37">
        <f>W5-INT(W5)</f>
        <v>0</v>
      </c>
      <c r="Y5" s="37">
        <f>IF(X5=0,0,IF(AND(X5&gt;0,X5&lt;=0.25),0.25,IF(AND(X5&gt;0.25,X5&lt;=0.5),0.5,IF(AND(X5&gt;0.5,X5&lt;=0.75),0.75,1))))</f>
        <v>0</v>
      </c>
      <c r="Z5" s="68">
        <f>Y5+INT(W5)</f>
        <v>10</v>
      </c>
      <c r="AA5" s="38" t="str">
        <f>IF(W5&gt;=12,"شایسته","غیرشایسته")</f>
        <v>غیرشایسته</v>
      </c>
    </row>
    <row r="6" spans="1:27" ht="21" x14ac:dyDescent="0.55000000000000004">
      <c r="A6" s="17">
        <v>2</v>
      </c>
      <c r="B6" s="3" t="s">
        <v>15</v>
      </c>
      <c r="C6" s="3" t="s">
        <v>13</v>
      </c>
      <c r="D6" s="3"/>
      <c r="E6" s="50" t="str">
        <f>لیست!E5</f>
        <v>رضوی 2</v>
      </c>
      <c r="F6" s="50" t="str">
        <f>لیست!F5</f>
        <v>علی 2</v>
      </c>
      <c r="G6" s="8">
        <f>'پودمان 1'!L5</f>
        <v>0</v>
      </c>
      <c r="H6" s="8">
        <f>'پودمان 1'!M5</f>
        <v>0</v>
      </c>
      <c r="I6" s="8">
        <f>'پودمان 1'!N5</f>
        <v>0</v>
      </c>
      <c r="J6" s="8">
        <f>'پودمان 2'!L5</f>
        <v>0</v>
      </c>
      <c r="K6" s="8">
        <f>'پودمان 2'!M5</f>
        <v>0</v>
      </c>
      <c r="L6" s="8">
        <f>'پودمان 2'!N5</f>
        <v>0</v>
      </c>
      <c r="M6" s="8">
        <f>'پودمان 3'!L5</f>
        <v>0</v>
      </c>
      <c r="N6" s="8">
        <f>'پودمان 3'!M5</f>
        <v>0</v>
      </c>
      <c r="O6" s="8">
        <f>'پودمان 3'!N5</f>
        <v>0</v>
      </c>
      <c r="P6" s="8">
        <f>'پودمان 4'!L5</f>
        <v>0</v>
      </c>
      <c r="Q6" s="8">
        <f>'پودمان 4'!M5</f>
        <v>0</v>
      </c>
      <c r="R6" s="8">
        <f>'پودمان 4'!N5</f>
        <v>0</v>
      </c>
      <c r="S6" s="8">
        <f>'پودمان 5'!L5</f>
        <v>0</v>
      </c>
      <c r="T6" s="8">
        <f>'پودمان 5'!M5</f>
        <v>0</v>
      </c>
      <c r="U6" s="8">
        <f>'پودمان 5'!N5</f>
        <v>0</v>
      </c>
      <c r="V6" s="37" t="b">
        <f t="shared" ref="V6:V34" si="0">AND(U6&gt;=12,R6&gt;=12,O6&gt;=12,L6&gt;=12,I6&gt;=12)</f>
        <v>0</v>
      </c>
      <c r="W6" s="67">
        <f t="shared" ref="W6:W34" si="1">IF(V6,AVERAGE(U6,R6,O6,L6,I6),10)</f>
        <v>10</v>
      </c>
      <c r="X6" s="37">
        <f t="shared" ref="X6:X34" si="2">W6-INT(W6)</f>
        <v>0</v>
      </c>
      <c r="Y6" s="37">
        <f t="shared" ref="Y6:Y34" si="3">IF(X6=0,0,IF(AND(X6&gt;0,X6&lt;=0.25),0.25,IF(AND(X6&gt;0.25,X6&lt;=0.5),0.5,IF(AND(X6&gt;0.5,X6&lt;=0.75),0.75,1))))</f>
        <v>0</v>
      </c>
      <c r="Z6" s="68">
        <f t="shared" ref="Z6:Z34" si="4">Y6+INT(W6)</f>
        <v>10</v>
      </c>
      <c r="AA6" s="38" t="str">
        <f t="shared" ref="AA6:AA34" si="5">IF(W6&gt;=12,"شایسته","غیرشایسته")</f>
        <v>غیرشایسته</v>
      </c>
    </row>
    <row r="7" spans="1:27" ht="21" x14ac:dyDescent="0.55000000000000004">
      <c r="A7" s="17">
        <v>3</v>
      </c>
      <c r="B7" s="19"/>
      <c r="C7" s="19"/>
      <c r="D7" s="19"/>
      <c r="E7" s="50" t="str">
        <f>لیست!E6</f>
        <v>رضوی 3</v>
      </c>
      <c r="F7" s="50" t="str">
        <f>لیست!F6</f>
        <v>علی 3</v>
      </c>
      <c r="G7" s="8">
        <f>'پودمان 1'!L6</f>
        <v>0</v>
      </c>
      <c r="H7" s="8">
        <f>'پودمان 1'!M6</f>
        <v>0</v>
      </c>
      <c r="I7" s="8">
        <f>'پودمان 1'!N6</f>
        <v>0</v>
      </c>
      <c r="J7" s="8">
        <f>'پودمان 2'!L6</f>
        <v>0</v>
      </c>
      <c r="K7" s="8">
        <f>'پودمان 2'!M6</f>
        <v>0</v>
      </c>
      <c r="L7" s="8">
        <f>'پودمان 2'!N6</f>
        <v>0</v>
      </c>
      <c r="M7" s="8">
        <f>'پودمان 3'!L6</f>
        <v>0</v>
      </c>
      <c r="N7" s="8">
        <f>'پودمان 3'!M6</f>
        <v>0</v>
      </c>
      <c r="O7" s="8">
        <f>'پودمان 3'!N6</f>
        <v>0</v>
      </c>
      <c r="P7" s="8">
        <f>'پودمان 4'!L6</f>
        <v>0</v>
      </c>
      <c r="Q7" s="8">
        <f>'پودمان 4'!M6</f>
        <v>0</v>
      </c>
      <c r="R7" s="8">
        <f>'پودمان 4'!N6</f>
        <v>0</v>
      </c>
      <c r="S7" s="8">
        <f>'پودمان 5'!L6</f>
        <v>0</v>
      </c>
      <c r="T7" s="8">
        <f>'پودمان 5'!M6</f>
        <v>0</v>
      </c>
      <c r="U7" s="8">
        <f>'پودمان 5'!N6</f>
        <v>0</v>
      </c>
      <c r="V7" s="37" t="b">
        <f t="shared" si="0"/>
        <v>0</v>
      </c>
      <c r="W7" s="67">
        <f t="shared" si="1"/>
        <v>10</v>
      </c>
      <c r="X7" s="37">
        <f t="shared" si="2"/>
        <v>0</v>
      </c>
      <c r="Y7" s="37">
        <f t="shared" si="3"/>
        <v>0</v>
      </c>
      <c r="Z7" s="68">
        <f t="shared" si="4"/>
        <v>10</v>
      </c>
      <c r="AA7" s="38" t="str">
        <f t="shared" si="5"/>
        <v>غیرشایسته</v>
      </c>
    </row>
    <row r="8" spans="1:27" ht="21" x14ac:dyDescent="0.55000000000000004">
      <c r="A8" s="17">
        <v>4</v>
      </c>
      <c r="B8" s="3" t="s">
        <v>15</v>
      </c>
      <c r="C8" s="3" t="s">
        <v>12</v>
      </c>
      <c r="D8" s="3"/>
      <c r="E8" s="50" t="str">
        <f>لیست!E7</f>
        <v>رضوی 4</v>
      </c>
      <c r="F8" s="50" t="str">
        <f>لیست!F7</f>
        <v>علی 4</v>
      </c>
      <c r="G8" s="8">
        <f>'پودمان 1'!L7</f>
        <v>0</v>
      </c>
      <c r="H8" s="8">
        <f>'پودمان 1'!M7</f>
        <v>0</v>
      </c>
      <c r="I8" s="8">
        <f>'پودمان 1'!N7</f>
        <v>0</v>
      </c>
      <c r="J8" s="8">
        <f>'پودمان 2'!L7</f>
        <v>0</v>
      </c>
      <c r="K8" s="8">
        <f>'پودمان 2'!M7</f>
        <v>0</v>
      </c>
      <c r="L8" s="8">
        <f>'پودمان 2'!N7</f>
        <v>0</v>
      </c>
      <c r="M8" s="8">
        <f>'پودمان 3'!L7</f>
        <v>0</v>
      </c>
      <c r="N8" s="8">
        <f>'پودمان 3'!M7</f>
        <v>0</v>
      </c>
      <c r="O8" s="8">
        <f>'پودمان 3'!N7</f>
        <v>0</v>
      </c>
      <c r="P8" s="8">
        <f>'پودمان 4'!L7</f>
        <v>0</v>
      </c>
      <c r="Q8" s="8">
        <f>'پودمان 4'!M7</f>
        <v>0</v>
      </c>
      <c r="R8" s="8">
        <f>'پودمان 4'!N7</f>
        <v>0</v>
      </c>
      <c r="S8" s="8">
        <f>'پودمان 5'!L7</f>
        <v>0</v>
      </c>
      <c r="T8" s="8">
        <f>'پودمان 5'!M7</f>
        <v>0</v>
      </c>
      <c r="U8" s="8">
        <f>'پودمان 5'!N7</f>
        <v>0</v>
      </c>
      <c r="V8" s="37" t="b">
        <f t="shared" si="0"/>
        <v>0</v>
      </c>
      <c r="W8" s="67">
        <f t="shared" si="1"/>
        <v>10</v>
      </c>
      <c r="X8" s="37">
        <f t="shared" si="2"/>
        <v>0</v>
      </c>
      <c r="Y8" s="37">
        <f t="shared" si="3"/>
        <v>0</v>
      </c>
      <c r="Z8" s="68">
        <f t="shared" si="4"/>
        <v>10</v>
      </c>
      <c r="AA8" s="38" t="str">
        <f t="shared" si="5"/>
        <v>غیرشایسته</v>
      </c>
    </row>
    <row r="9" spans="1:27" ht="21" x14ac:dyDescent="0.55000000000000004">
      <c r="A9" s="17">
        <v>5</v>
      </c>
      <c r="B9" s="3" t="s">
        <v>15</v>
      </c>
      <c r="C9" s="3" t="s">
        <v>12</v>
      </c>
      <c r="D9" s="3"/>
      <c r="E9" s="50" t="str">
        <f>لیست!E8</f>
        <v>رضوی 5</v>
      </c>
      <c r="F9" s="50" t="str">
        <f>لیست!F8</f>
        <v>علی 5</v>
      </c>
      <c r="G9" s="8">
        <f>'پودمان 1'!L8</f>
        <v>0</v>
      </c>
      <c r="H9" s="8">
        <f>'پودمان 1'!M8</f>
        <v>0</v>
      </c>
      <c r="I9" s="8">
        <f>'پودمان 1'!N8</f>
        <v>0</v>
      </c>
      <c r="J9" s="8">
        <f>'پودمان 2'!L8</f>
        <v>0</v>
      </c>
      <c r="K9" s="8">
        <f>'پودمان 2'!M8</f>
        <v>0</v>
      </c>
      <c r="L9" s="8">
        <f>'پودمان 2'!N8</f>
        <v>0</v>
      </c>
      <c r="M9" s="8">
        <f>'پودمان 3'!L8</f>
        <v>0</v>
      </c>
      <c r="N9" s="8">
        <f>'پودمان 3'!M8</f>
        <v>0</v>
      </c>
      <c r="O9" s="8">
        <f>'پودمان 3'!N8</f>
        <v>0</v>
      </c>
      <c r="P9" s="8">
        <f>'پودمان 4'!L8</f>
        <v>0</v>
      </c>
      <c r="Q9" s="8">
        <f>'پودمان 4'!M8</f>
        <v>0</v>
      </c>
      <c r="R9" s="8">
        <f>'پودمان 4'!N8</f>
        <v>0</v>
      </c>
      <c r="S9" s="8">
        <f>'پودمان 5'!L8</f>
        <v>0</v>
      </c>
      <c r="T9" s="8">
        <f>'پودمان 5'!M8</f>
        <v>0</v>
      </c>
      <c r="U9" s="8">
        <f>'پودمان 5'!N8</f>
        <v>0</v>
      </c>
      <c r="V9" s="37" t="b">
        <f t="shared" si="0"/>
        <v>0</v>
      </c>
      <c r="W9" s="67">
        <f t="shared" si="1"/>
        <v>10</v>
      </c>
      <c r="X9" s="37">
        <f t="shared" si="2"/>
        <v>0</v>
      </c>
      <c r="Y9" s="37">
        <f t="shared" si="3"/>
        <v>0</v>
      </c>
      <c r="Z9" s="68">
        <f t="shared" si="4"/>
        <v>10</v>
      </c>
      <c r="AA9" s="38" t="str">
        <f t="shared" si="5"/>
        <v>غیرشایسته</v>
      </c>
    </row>
    <row r="10" spans="1:27" ht="21" x14ac:dyDescent="0.55000000000000004">
      <c r="A10" s="17">
        <v>6</v>
      </c>
      <c r="B10" s="3" t="s">
        <v>14</v>
      </c>
      <c r="C10" s="3" t="s">
        <v>13</v>
      </c>
      <c r="D10" s="3"/>
      <c r="E10" s="50" t="str">
        <f>لیست!E9</f>
        <v>رضوی 6</v>
      </c>
      <c r="F10" s="50" t="str">
        <f>لیست!F9</f>
        <v>علی 6</v>
      </c>
      <c r="G10" s="8">
        <f>'پودمان 1'!L9</f>
        <v>0</v>
      </c>
      <c r="H10" s="8">
        <f>'پودمان 1'!M9</f>
        <v>0</v>
      </c>
      <c r="I10" s="8">
        <f>'پودمان 1'!N9</f>
        <v>0</v>
      </c>
      <c r="J10" s="8">
        <f>'پودمان 2'!L9</f>
        <v>0</v>
      </c>
      <c r="K10" s="8">
        <f>'پودمان 2'!M9</f>
        <v>0</v>
      </c>
      <c r="L10" s="8">
        <f>'پودمان 2'!N9</f>
        <v>0</v>
      </c>
      <c r="M10" s="8">
        <f>'پودمان 3'!L9</f>
        <v>0</v>
      </c>
      <c r="N10" s="8">
        <f>'پودمان 3'!M9</f>
        <v>0</v>
      </c>
      <c r="O10" s="8">
        <f>'پودمان 3'!N9</f>
        <v>0</v>
      </c>
      <c r="P10" s="8">
        <f>'پودمان 4'!L9</f>
        <v>0</v>
      </c>
      <c r="Q10" s="8">
        <f>'پودمان 4'!M9</f>
        <v>0</v>
      </c>
      <c r="R10" s="8">
        <f>'پودمان 4'!N9</f>
        <v>0</v>
      </c>
      <c r="S10" s="8">
        <f>'پودمان 5'!L9</f>
        <v>0</v>
      </c>
      <c r="T10" s="8">
        <f>'پودمان 5'!M9</f>
        <v>0</v>
      </c>
      <c r="U10" s="8">
        <f>'پودمان 5'!N9</f>
        <v>0</v>
      </c>
      <c r="V10" s="37" t="b">
        <f t="shared" si="0"/>
        <v>0</v>
      </c>
      <c r="W10" s="67">
        <f t="shared" si="1"/>
        <v>10</v>
      </c>
      <c r="X10" s="37">
        <f t="shared" si="2"/>
        <v>0</v>
      </c>
      <c r="Y10" s="37">
        <f t="shared" si="3"/>
        <v>0</v>
      </c>
      <c r="Z10" s="68">
        <f t="shared" si="4"/>
        <v>10</v>
      </c>
      <c r="AA10" s="38" t="str">
        <f t="shared" si="5"/>
        <v>غیرشایسته</v>
      </c>
    </row>
    <row r="11" spans="1:27" ht="21" x14ac:dyDescent="0.55000000000000004">
      <c r="A11" s="17">
        <v>7</v>
      </c>
      <c r="B11" s="3" t="s">
        <v>11</v>
      </c>
      <c r="C11" s="3" t="s">
        <v>12</v>
      </c>
      <c r="D11" s="3"/>
      <c r="E11" s="50" t="str">
        <f>لیست!E10</f>
        <v>رضوی 7</v>
      </c>
      <c r="F11" s="50" t="str">
        <f>لیست!F10</f>
        <v>علی 7</v>
      </c>
      <c r="G11" s="8">
        <f>'پودمان 1'!L10</f>
        <v>0</v>
      </c>
      <c r="H11" s="8">
        <f>'پودمان 1'!M10</f>
        <v>0</v>
      </c>
      <c r="I11" s="8">
        <f>'پودمان 1'!N10</f>
        <v>0</v>
      </c>
      <c r="J11" s="8">
        <f>'پودمان 2'!L10</f>
        <v>0</v>
      </c>
      <c r="K11" s="8">
        <f>'پودمان 2'!M10</f>
        <v>0</v>
      </c>
      <c r="L11" s="8">
        <f>'پودمان 2'!N10</f>
        <v>0</v>
      </c>
      <c r="M11" s="8">
        <f>'پودمان 3'!L10</f>
        <v>0</v>
      </c>
      <c r="N11" s="8">
        <f>'پودمان 3'!M10</f>
        <v>0</v>
      </c>
      <c r="O11" s="8">
        <f>'پودمان 3'!N10</f>
        <v>0</v>
      </c>
      <c r="P11" s="8">
        <f>'پودمان 4'!L10</f>
        <v>0</v>
      </c>
      <c r="Q11" s="8">
        <f>'پودمان 4'!M10</f>
        <v>0</v>
      </c>
      <c r="R11" s="8">
        <f>'پودمان 4'!N10</f>
        <v>0</v>
      </c>
      <c r="S11" s="8">
        <f>'پودمان 5'!L10</f>
        <v>0</v>
      </c>
      <c r="T11" s="8">
        <f>'پودمان 5'!M10</f>
        <v>0</v>
      </c>
      <c r="U11" s="8">
        <f>'پودمان 5'!N10</f>
        <v>0</v>
      </c>
      <c r="V11" s="37" t="b">
        <f t="shared" si="0"/>
        <v>0</v>
      </c>
      <c r="W11" s="67">
        <f t="shared" si="1"/>
        <v>10</v>
      </c>
      <c r="X11" s="37">
        <f t="shared" si="2"/>
        <v>0</v>
      </c>
      <c r="Y11" s="37">
        <f t="shared" si="3"/>
        <v>0</v>
      </c>
      <c r="Z11" s="68">
        <f t="shared" si="4"/>
        <v>10</v>
      </c>
      <c r="AA11" s="38" t="str">
        <f t="shared" si="5"/>
        <v>غیرشایسته</v>
      </c>
    </row>
    <row r="12" spans="1:27" ht="21" x14ac:dyDescent="0.55000000000000004">
      <c r="A12" s="17">
        <v>8</v>
      </c>
      <c r="B12" s="19"/>
      <c r="C12" s="19"/>
      <c r="D12" s="19"/>
      <c r="E12" s="50" t="str">
        <f>لیست!E11</f>
        <v>رضوی 8</v>
      </c>
      <c r="F12" s="50" t="str">
        <f>لیست!F11</f>
        <v>علی 8</v>
      </c>
      <c r="G12" s="8">
        <f>'پودمان 1'!L11</f>
        <v>0</v>
      </c>
      <c r="H12" s="8">
        <f>'پودمان 1'!M11</f>
        <v>0</v>
      </c>
      <c r="I12" s="8">
        <f>'پودمان 1'!N11</f>
        <v>0</v>
      </c>
      <c r="J12" s="8">
        <f>'پودمان 2'!L11</f>
        <v>0</v>
      </c>
      <c r="K12" s="8">
        <f>'پودمان 2'!M11</f>
        <v>0</v>
      </c>
      <c r="L12" s="8">
        <f>'پودمان 2'!N11</f>
        <v>0</v>
      </c>
      <c r="M12" s="8">
        <f>'پودمان 3'!L11</f>
        <v>0</v>
      </c>
      <c r="N12" s="8">
        <f>'پودمان 3'!M11</f>
        <v>0</v>
      </c>
      <c r="O12" s="8">
        <f>'پودمان 3'!N11</f>
        <v>0</v>
      </c>
      <c r="P12" s="8">
        <f>'پودمان 4'!L11</f>
        <v>0</v>
      </c>
      <c r="Q12" s="8">
        <f>'پودمان 4'!M11</f>
        <v>0</v>
      </c>
      <c r="R12" s="8">
        <f>'پودمان 4'!N11</f>
        <v>0</v>
      </c>
      <c r="S12" s="8">
        <f>'پودمان 5'!L11</f>
        <v>0</v>
      </c>
      <c r="T12" s="8">
        <f>'پودمان 5'!M11</f>
        <v>0</v>
      </c>
      <c r="U12" s="8">
        <f>'پودمان 5'!N11</f>
        <v>0</v>
      </c>
      <c r="V12" s="37" t="b">
        <f t="shared" si="0"/>
        <v>0</v>
      </c>
      <c r="W12" s="67">
        <f t="shared" si="1"/>
        <v>10</v>
      </c>
      <c r="X12" s="37">
        <f t="shared" si="2"/>
        <v>0</v>
      </c>
      <c r="Y12" s="37">
        <f t="shared" si="3"/>
        <v>0</v>
      </c>
      <c r="Z12" s="68">
        <f t="shared" si="4"/>
        <v>10</v>
      </c>
      <c r="AA12" s="38" t="str">
        <f t="shared" si="5"/>
        <v>غیرشایسته</v>
      </c>
    </row>
    <row r="13" spans="1:27" ht="21" x14ac:dyDescent="0.55000000000000004">
      <c r="A13" s="17">
        <v>9</v>
      </c>
      <c r="B13" s="3" t="s">
        <v>15</v>
      </c>
      <c r="C13" s="3" t="s">
        <v>16</v>
      </c>
      <c r="D13" s="3"/>
      <c r="E13" s="50" t="str">
        <f>لیست!E12</f>
        <v>رضوی 9</v>
      </c>
      <c r="F13" s="50" t="str">
        <f>لیست!F12</f>
        <v>علی 9</v>
      </c>
      <c r="G13" s="8">
        <f>'پودمان 1'!L12</f>
        <v>0</v>
      </c>
      <c r="H13" s="8">
        <f>'پودمان 1'!M12</f>
        <v>0</v>
      </c>
      <c r="I13" s="8">
        <f>'پودمان 1'!N12</f>
        <v>0</v>
      </c>
      <c r="J13" s="8">
        <f>'پودمان 2'!L12</f>
        <v>0</v>
      </c>
      <c r="K13" s="8">
        <f>'پودمان 2'!M12</f>
        <v>0</v>
      </c>
      <c r="L13" s="8">
        <f>'پودمان 2'!N12</f>
        <v>0</v>
      </c>
      <c r="M13" s="8">
        <f>'پودمان 3'!L12</f>
        <v>0</v>
      </c>
      <c r="N13" s="8">
        <f>'پودمان 3'!M12</f>
        <v>0</v>
      </c>
      <c r="O13" s="8">
        <f>'پودمان 3'!N12</f>
        <v>0</v>
      </c>
      <c r="P13" s="8">
        <f>'پودمان 4'!L12</f>
        <v>0</v>
      </c>
      <c r="Q13" s="8">
        <f>'پودمان 4'!M12</f>
        <v>0</v>
      </c>
      <c r="R13" s="8">
        <f>'پودمان 4'!N12</f>
        <v>0</v>
      </c>
      <c r="S13" s="8">
        <f>'پودمان 5'!L12</f>
        <v>0</v>
      </c>
      <c r="T13" s="8">
        <f>'پودمان 5'!M12</f>
        <v>0</v>
      </c>
      <c r="U13" s="8">
        <f>'پودمان 5'!N12</f>
        <v>0</v>
      </c>
      <c r="V13" s="37" t="b">
        <f t="shared" si="0"/>
        <v>0</v>
      </c>
      <c r="W13" s="67">
        <f t="shared" si="1"/>
        <v>10</v>
      </c>
      <c r="X13" s="37">
        <f t="shared" si="2"/>
        <v>0</v>
      </c>
      <c r="Y13" s="37">
        <f t="shared" si="3"/>
        <v>0</v>
      </c>
      <c r="Z13" s="68">
        <f t="shared" si="4"/>
        <v>10</v>
      </c>
      <c r="AA13" s="38" t="str">
        <f t="shared" si="5"/>
        <v>غیرشایسته</v>
      </c>
    </row>
    <row r="14" spans="1:27" ht="21" x14ac:dyDescent="0.55000000000000004">
      <c r="A14" s="17">
        <v>10</v>
      </c>
      <c r="B14" s="3" t="s">
        <v>20</v>
      </c>
      <c r="C14" s="3" t="s">
        <v>13</v>
      </c>
      <c r="D14" s="3"/>
      <c r="E14" s="50" t="str">
        <f>لیست!E13</f>
        <v>رضوی 10</v>
      </c>
      <c r="F14" s="50" t="str">
        <f>لیست!F13</f>
        <v>علی 10</v>
      </c>
      <c r="G14" s="8">
        <f>'پودمان 1'!L13</f>
        <v>0</v>
      </c>
      <c r="H14" s="8">
        <f>'پودمان 1'!M13</f>
        <v>0</v>
      </c>
      <c r="I14" s="8">
        <f>'پودمان 1'!N13</f>
        <v>0</v>
      </c>
      <c r="J14" s="8">
        <f>'پودمان 2'!L13</f>
        <v>0</v>
      </c>
      <c r="K14" s="8">
        <f>'پودمان 2'!M13</f>
        <v>0</v>
      </c>
      <c r="L14" s="8">
        <f>'پودمان 2'!N13</f>
        <v>0</v>
      </c>
      <c r="M14" s="8">
        <f>'پودمان 3'!L13</f>
        <v>0</v>
      </c>
      <c r="N14" s="8">
        <f>'پودمان 3'!M13</f>
        <v>0</v>
      </c>
      <c r="O14" s="8">
        <f>'پودمان 3'!N13</f>
        <v>0</v>
      </c>
      <c r="P14" s="8">
        <f>'پودمان 4'!L13</f>
        <v>0</v>
      </c>
      <c r="Q14" s="8">
        <f>'پودمان 4'!M13</f>
        <v>0</v>
      </c>
      <c r="R14" s="8">
        <f>'پودمان 4'!N13</f>
        <v>0</v>
      </c>
      <c r="S14" s="8">
        <f>'پودمان 5'!L13</f>
        <v>0</v>
      </c>
      <c r="T14" s="8">
        <f>'پودمان 5'!M13</f>
        <v>0</v>
      </c>
      <c r="U14" s="8">
        <f>'پودمان 5'!N13</f>
        <v>0</v>
      </c>
      <c r="V14" s="37" t="b">
        <f t="shared" si="0"/>
        <v>0</v>
      </c>
      <c r="W14" s="67">
        <f t="shared" si="1"/>
        <v>10</v>
      </c>
      <c r="X14" s="37">
        <f t="shared" si="2"/>
        <v>0</v>
      </c>
      <c r="Y14" s="37">
        <f t="shared" si="3"/>
        <v>0</v>
      </c>
      <c r="Z14" s="68">
        <f t="shared" si="4"/>
        <v>10</v>
      </c>
      <c r="AA14" s="38" t="str">
        <f t="shared" si="5"/>
        <v>غیرشایسته</v>
      </c>
    </row>
    <row r="15" spans="1:27" ht="21" x14ac:dyDescent="0.55000000000000004">
      <c r="A15" s="17">
        <v>11</v>
      </c>
      <c r="B15" s="3" t="s">
        <v>17</v>
      </c>
      <c r="C15" s="3" t="s">
        <v>12</v>
      </c>
      <c r="D15" s="3"/>
      <c r="E15" s="50" t="str">
        <f>لیست!E14</f>
        <v>رضوی 11</v>
      </c>
      <c r="F15" s="50" t="str">
        <f>لیست!F14</f>
        <v>علی 11</v>
      </c>
      <c r="G15" s="8">
        <f>'پودمان 1'!L14</f>
        <v>0</v>
      </c>
      <c r="H15" s="8">
        <f>'پودمان 1'!M14</f>
        <v>0</v>
      </c>
      <c r="I15" s="8">
        <f>'پودمان 1'!N14</f>
        <v>0</v>
      </c>
      <c r="J15" s="8">
        <f>'پودمان 2'!L14</f>
        <v>0</v>
      </c>
      <c r="K15" s="8">
        <f>'پودمان 2'!M14</f>
        <v>0</v>
      </c>
      <c r="L15" s="8">
        <f>'پودمان 2'!N14</f>
        <v>0</v>
      </c>
      <c r="M15" s="8">
        <f>'پودمان 3'!L14</f>
        <v>0</v>
      </c>
      <c r="N15" s="8">
        <f>'پودمان 3'!M14</f>
        <v>0</v>
      </c>
      <c r="O15" s="8">
        <f>'پودمان 3'!N14</f>
        <v>0</v>
      </c>
      <c r="P15" s="8">
        <f>'پودمان 4'!L14</f>
        <v>0</v>
      </c>
      <c r="Q15" s="8">
        <f>'پودمان 4'!M14</f>
        <v>0</v>
      </c>
      <c r="R15" s="8">
        <f>'پودمان 4'!N14</f>
        <v>0</v>
      </c>
      <c r="S15" s="8">
        <f>'پودمان 5'!L14</f>
        <v>0</v>
      </c>
      <c r="T15" s="8">
        <f>'پودمان 5'!M14</f>
        <v>0</v>
      </c>
      <c r="U15" s="8">
        <f>'پودمان 5'!N14</f>
        <v>0</v>
      </c>
      <c r="V15" s="37" t="b">
        <f t="shared" si="0"/>
        <v>0</v>
      </c>
      <c r="W15" s="67">
        <f t="shared" si="1"/>
        <v>10</v>
      </c>
      <c r="X15" s="37">
        <f t="shared" si="2"/>
        <v>0</v>
      </c>
      <c r="Y15" s="37">
        <f t="shared" si="3"/>
        <v>0</v>
      </c>
      <c r="Z15" s="68">
        <f t="shared" si="4"/>
        <v>10</v>
      </c>
      <c r="AA15" s="38" t="str">
        <f t="shared" si="5"/>
        <v>غیرشایسته</v>
      </c>
    </row>
    <row r="16" spans="1:27" ht="21" x14ac:dyDescent="0.55000000000000004">
      <c r="A16" s="17">
        <v>12</v>
      </c>
      <c r="B16" s="3" t="s">
        <v>15</v>
      </c>
      <c r="C16" s="3" t="s">
        <v>16</v>
      </c>
      <c r="D16" s="3"/>
      <c r="E16" s="50" t="str">
        <f>لیست!E15</f>
        <v>رضوی 12</v>
      </c>
      <c r="F16" s="50" t="str">
        <f>لیست!F15</f>
        <v>علی 12</v>
      </c>
      <c r="G16" s="8">
        <f>'پودمان 1'!L15</f>
        <v>0</v>
      </c>
      <c r="H16" s="8">
        <f>'پودمان 1'!M15</f>
        <v>0</v>
      </c>
      <c r="I16" s="8">
        <f>'پودمان 1'!N15</f>
        <v>0</v>
      </c>
      <c r="J16" s="8">
        <f>'پودمان 2'!L15</f>
        <v>0</v>
      </c>
      <c r="K16" s="8">
        <f>'پودمان 2'!M15</f>
        <v>0</v>
      </c>
      <c r="L16" s="8">
        <f>'پودمان 2'!N15</f>
        <v>0</v>
      </c>
      <c r="M16" s="8">
        <f>'پودمان 3'!L15</f>
        <v>0</v>
      </c>
      <c r="N16" s="8">
        <f>'پودمان 3'!M15</f>
        <v>0</v>
      </c>
      <c r="O16" s="8">
        <f>'پودمان 3'!N15</f>
        <v>0</v>
      </c>
      <c r="P16" s="8">
        <f>'پودمان 4'!L15</f>
        <v>0</v>
      </c>
      <c r="Q16" s="8">
        <f>'پودمان 4'!M15</f>
        <v>0</v>
      </c>
      <c r="R16" s="8">
        <f>'پودمان 4'!N15</f>
        <v>0</v>
      </c>
      <c r="S16" s="8">
        <f>'پودمان 5'!L15</f>
        <v>0</v>
      </c>
      <c r="T16" s="8">
        <f>'پودمان 5'!M15</f>
        <v>0</v>
      </c>
      <c r="U16" s="8">
        <f>'پودمان 5'!N15</f>
        <v>0</v>
      </c>
      <c r="V16" s="37" t="b">
        <f t="shared" si="0"/>
        <v>0</v>
      </c>
      <c r="W16" s="67">
        <f t="shared" si="1"/>
        <v>10</v>
      </c>
      <c r="X16" s="37">
        <f t="shared" si="2"/>
        <v>0</v>
      </c>
      <c r="Y16" s="37">
        <f t="shared" si="3"/>
        <v>0</v>
      </c>
      <c r="Z16" s="68">
        <f t="shared" si="4"/>
        <v>10</v>
      </c>
      <c r="AA16" s="38" t="str">
        <f t="shared" si="5"/>
        <v>غیرشایسته</v>
      </c>
    </row>
    <row r="17" spans="1:27" ht="21" x14ac:dyDescent="0.55000000000000004">
      <c r="A17" s="17">
        <v>13</v>
      </c>
      <c r="B17" s="16" t="s">
        <v>15</v>
      </c>
      <c r="C17" s="16" t="s">
        <v>12</v>
      </c>
      <c r="D17" s="16"/>
      <c r="E17" s="50" t="str">
        <f>لیست!E16</f>
        <v>رضوی 13</v>
      </c>
      <c r="F17" s="50" t="str">
        <f>لیست!F16</f>
        <v>علی 13</v>
      </c>
      <c r="G17" s="8">
        <f>'پودمان 1'!L16</f>
        <v>0</v>
      </c>
      <c r="H17" s="8">
        <f>'پودمان 1'!M16</f>
        <v>0</v>
      </c>
      <c r="I17" s="8">
        <f>'پودمان 1'!N16</f>
        <v>0</v>
      </c>
      <c r="J17" s="8">
        <f>'پودمان 2'!L16</f>
        <v>0</v>
      </c>
      <c r="K17" s="8">
        <f>'پودمان 2'!M16</f>
        <v>0</v>
      </c>
      <c r="L17" s="8">
        <f>'پودمان 2'!N16</f>
        <v>0</v>
      </c>
      <c r="M17" s="8">
        <f>'پودمان 3'!L16</f>
        <v>0</v>
      </c>
      <c r="N17" s="8">
        <f>'پودمان 3'!M16</f>
        <v>0</v>
      </c>
      <c r="O17" s="8">
        <f>'پودمان 3'!N16</f>
        <v>0</v>
      </c>
      <c r="P17" s="8">
        <f>'پودمان 4'!L16</f>
        <v>0</v>
      </c>
      <c r="Q17" s="8">
        <f>'پودمان 4'!M16</f>
        <v>0</v>
      </c>
      <c r="R17" s="8">
        <f>'پودمان 4'!N16</f>
        <v>0</v>
      </c>
      <c r="S17" s="8">
        <f>'پودمان 5'!L16</f>
        <v>0</v>
      </c>
      <c r="T17" s="8">
        <f>'پودمان 5'!M16</f>
        <v>0</v>
      </c>
      <c r="U17" s="8">
        <f>'پودمان 5'!N16</f>
        <v>0</v>
      </c>
      <c r="V17" s="37" t="b">
        <f t="shared" si="0"/>
        <v>0</v>
      </c>
      <c r="W17" s="67">
        <f t="shared" si="1"/>
        <v>10</v>
      </c>
      <c r="X17" s="37">
        <f t="shared" si="2"/>
        <v>0</v>
      </c>
      <c r="Y17" s="37">
        <f t="shared" si="3"/>
        <v>0</v>
      </c>
      <c r="Z17" s="68">
        <f t="shared" si="4"/>
        <v>10</v>
      </c>
      <c r="AA17" s="38" t="str">
        <f t="shared" si="5"/>
        <v>غیرشایسته</v>
      </c>
    </row>
    <row r="18" spans="1:27" ht="21" x14ac:dyDescent="0.55000000000000004">
      <c r="A18" s="17">
        <v>14</v>
      </c>
      <c r="B18" s="3" t="s">
        <v>14</v>
      </c>
      <c r="C18" s="3" t="s">
        <v>13</v>
      </c>
      <c r="D18" s="3"/>
      <c r="E18" s="50" t="str">
        <f>لیست!E17</f>
        <v>رضوی 14</v>
      </c>
      <c r="F18" s="50" t="str">
        <f>لیست!F17</f>
        <v>علی 14</v>
      </c>
      <c r="G18" s="8">
        <f>'پودمان 1'!L17</f>
        <v>0</v>
      </c>
      <c r="H18" s="8">
        <f>'پودمان 1'!M17</f>
        <v>0</v>
      </c>
      <c r="I18" s="8">
        <f>'پودمان 1'!N17</f>
        <v>0</v>
      </c>
      <c r="J18" s="8">
        <f>'پودمان 2'!L17</f>
        <v>0</v>
      </c>
      <c r="K18" s="8">
        <f>'پودمان 2'!M17</f>
        <v>0</v>
      </c>
      <c r="L18" s="8">
        <f>'پودمان 2'!N17</f>
        <v>0</v>
      </c>
      <c r="M18" s="8">
        <f>'پودمان 3'!L17</f>
        <v>0</v>
      </c>
      <c r="N18" s="8">
        <f>'پودمان 3'!M17</f>
        <v>0</v>
      </c>
      <c r="O18" s="8">
        <f>'پودمان 3'!N17</f>
        <v>0</v>
      </c>
      <c r="P18" s="8">
        <f>'پودمان 4'!L17</f>
        <v>0</v>
      </c>
      <c r="Q18" s="8">
        <f>'پودمان 4'!M17</f>
        <v>0</v>
      </c>
      <c r="R18" s="8">
        <f>'پودمان 4'!N17</f>
        <v>0</v>
      </c>
      <c r="S18" s="8">
        <f>'پودمان 5'!L17</f>
        <v>0</v>
      </c>
      <c r="T18" s="8">
        <f>'پودمان 5'!M17</f>
        <v>0</v>
      </c>
      <c r="U18" s="8">
        <f>'پودمان 5'!N17</f>
        <v>0</v>
      </c>
      <c r="V18" s="37" t="b">
        <f t="shared" si="0"/>
        <v>0</v>
      </c>
      <c r="W18" s="67">
        <f t="shared" si="1"/>
        <v>10</v>
      </c>
      <c r="X18" s="37">
        <f t="shared" si="2"/>
        <v>0</v>
      </c>
      <c r="Y18" s="37">
        <f t="shared" si="3"/>
        <v>0</v>
      </c>
      <c r="Z18" s="68">
        <f t="shared" si="4"/>
        <v>10</v>
      </c>
      <c r="AA18" s="38" t="str">
        <f t="shared" si="5"/>
        <v>غیرشایسته</v>
      </c>
    </row>
    <row r="19" spans="1:27" ht="21" x14ac:dyDescent="0.55000000000000004">
      <c r="A19" s="17">
        <v>15</v>
      </c>
      <c r="B19" s="3" t="s">
        <v>15</v>
      </c>
      <c r="C19" s="3" t="s">
        <v>12</v>
      </c>
      <c r="D19" s="3"/>
      <c r="E19" s="50" t="str">
        <f>لیست!E18</f>
        <v>رضوی 15</v>
      </c>
      <c r="F19" s="50" t="str">
        <f>لیست!F18</f>
        <v>علی 15</v>
      </c>
      <c r="G19" s="8">
        <f>'پودمان 1'!L18</f>
        <v>0</v>
      </c>
      <c r="H19" s="8">
        <f>'پودمان 1'!M18</f>
        <v>0</v>
      </c>
      <c r="I19" s="8">
        <f>'پودمان 1'!N18</f>
        <v>0</v>
      </c>
      <c r="J19" s="8">
        <f>'پودمان 2'!L18</f>
        <v>0</v>
      </c>
      <c r="K19" s="8">
        <f>'پودمان 2'!M18</f>
        <v>0</v>
      </c>
      <c r="L19" s="8">
        <f>'پودمان 2'!N18</f>
        <v>0</v>
      </c>
      <c r="M19" s="8">
        <f>'پودمان 3'!L18</f>
        <v>0</v>
      </c>
      <c r="N19" s="8">
        <f>'پودمان 3'!M18</f>
        <v>0</v>
      </c>
      <c r="O19" s="8">
        <f>'پودمان 3'!N18</f>
        <v>0</v>
      </c>
      <c r="P19" s="8">
        <f>'پودمان 4'!L18</f>
        <v>0</v>
      </c>
      <c r="Q19" s="8">
        <f>'پودمان 4'!M18</f>
        <v>0</v>
      </c>
      <c r="R19" s="8">
        <f>'پودمان 4'!N18</f>
        <v>0</v>
      </c>
      <c r="S19" s="8">
        <f>'پودمان 5'!L18</f>
        <v>0</v>
      </c>
      <c r="T19" s="8">
        <f>'پودمان 5'!M18</f>
        <v>0</v>
      </c>
      <c r="U19" s="8">
        <f>'پودمان 5'!N18</f>
        <v>0</v>
      </c>
      <c r="V19" s="37" t="b">
        <f t="shared" si="0"/>
        <v>0</v>
      </c>
      <c r="W19" s="67">
        <f t="shared" si="1"/>
        <v>10</v>
      </c>
      <c r="X19" s="37">
        <f t="shared" si="2"/>
        <v>0</v>
      </c>
      <c r="Y19" s="37">
        <f t="shared" si="3"/>
        <v>0</v>
      </c>
      <c r="Z19" s="68">
        <f t="shared" si="4"/>
        <v>10</v>
      </c>
      <c r="AA19" s="38" t="str">
        <f t="shared" si="5"/>
        <v>غیرشایسته</v>
      </c>
    </row>
    <row r="20" spans="1:27" ht="21" x14ac:dyDescent="0.55000000000000004">
      <c r="A20" s="17">
        <v>16</v>
      </c>
      <c r="E20" s="50" t="str">
        <f>لیست!E19</f>
        <v>رضوی 16</v>
      </c>
      <c r="F20" s="50" t="str">
        <f>لیست!F19</f>
        <v>علی 16</v>
      </c>
      <c r="G20" s="8">
        <f>'پودمان 1'!L19</f>
        <v>0</v>
      </c>
      <c r="H20" s="8">
        <f>'پودمان 1'!M19</f>
        <v>0</v>
      </c>
      <c r="I20" s="8">
        <f>'پودمان 1'!N19</f>
        <v>0</v>
      </c>
      <c r="J20" s="8">
        <f>'پودمان 2'!L19</f>
        <v>0</v>
      </c>
      <c r="K20" s="8">
        <f>'پودمان 2'!M19</f>
        <v>0</v>
      </c>
      <c r="L20" s="8">
        <f>'پودمان 2'!N19</f>
        <v>0</v>
      </c>
      <c r="M20" s="8">
        <f>'پودمان 3'!L19</f>
        <v>0</v>
      </c>
      <c r="N20" s="8">
        <f>'پودمان 3'!M19</f>
        <v>0</v>
      </c>
      <c r="O20" s="8">
        <f>'پودمان 3'!N19</f>
        <v>0</v>
      </c>
      <c r="P20" s="8">
        <f>'پودمان 4'!L19</f>
        <v>0</v>
      </c>
      <c r="Q20" s="8">
        <f>'پودمان 4'!M19</f>
        <v>0</v>
      </c>
      <c r="R20" s="8">
        <f>'پودمان 4'!N19</f>
        <v>0</v>
      </c>
      <c r="S20" s="8">
        <f>'پودمان 5'!L19</f>
        <v>0</v>
      </c>
      <c r="T20" s="8">
        <f>'پودمان 5'!M19</f>
        <v>0</v>
      </c>
      <c r="U20" s="8">
        <f>'پودمان 5'!N19</f>
        <v>0</v>
      </c>
      <c r="V20" s="37" t="b">
        <f t="shared" si="0"/>
        <v>0</v>
      </c>
      <c r="W20" s="67">
        <f t="shared" si="1"/>
        <v>10</v>
      </c>
      <c r="X20" s="37">
        <f t="shared" si="2"/>
        <v>0</v>
      </c>
      <c r="Y20" s="37">
        <f t="shared" si="3"/>
        <v>0</v>
      </c>
      <c r="Z20" s="68">
        <f t="shared" si="4"/>
        <v>10</v>
      </c>
      <c r="AA20" s="38" t="str">
        <f t="shared" si="5"/>
        <v>غیرشایسته</v>
      </c>
    </row>
    <row r="21" spans="1:27" ht="21" x14ac:dyDescent="0.55000000000000004">
      <c r="A21" s="17">
        <v>17</v>
      </c>
      <c r="B21" s="4" t="s">
        <v>15</v>
      </c>
      <c r="C21" s="4" t="s">
        <v>16</v>
      </c>
      <c r="D21" s="4"/>
      <c r="E21" s="50" t="str">
        <f>لیست!E20</f>
        <v>رضوی 17</v>
      </c>
      <c r="F21" s="50" t="str">
        <f>لیست!F20</f>
        <v>علی 17</v>
      </c>
      <c r="G21" s="8">
        <f>'پودمان 1'!L20</f>
        <v>0</v>
      </c>
      <c r="H21" s="8">
        <f>'پودمان 1'!M20</f>
        <v>0</v>
      </c>
      <c r="I21" s="8">
        <f>'پودمان 1'!N20</f>
        <v>0</v>
      </c>
      <c r="J21" s="8">
        <f>'پودمان 2'!L20</f>
        <v>0</v>
      </c>
      <c r="K21" s="8">
        <f>'پودمان 2'!M20</f>
        <v>0</v>
      </c>
      <c r="L21" s="8">
        <f>'پودمان 2'!N20</f>
        <v>0</v>
      </c>
      <c r="M21" s="8">
        <f>'پودمان 3'!L20</f>
        <v>0</v>
      </c>
      <c r="N21" s="8">
        <f>'پودمان 3'!M20</f>
        <v>0</v>
      </c>
      <c r="O21" s="8">
        <f>'پودمان 3'!N20</f>
        <v>0</v>
      </c>
      <c r="P21" s="8">
        <f>'پودمان 4'!L20</f>
        <v>0</v>
      </c>
      <c r="Q21" s="8">
        <f>'پودمان 4'!M20</f>
        <v>0</v>
      </c>
      <c r="R21" s="8">
        <f>'پودمان 4'!N20</f>
        <v>0</v>
      </c>
      <c r="S21" s="8">
        <f>'پودمان 5'!L20</f>
        <v>0</v>
      </c>
      <c r="T21" s="8">
        <f>'پودمان 5'!M20</f>
        <v>0</v>
      </c>
      <c r="U21" s="8">
        <f>'پودمان 5'!N20</f>
        <v>0</v>
      </c>
      <c r="V21" s="37" t="b">
        <f t="shared" si="0"/>
        <v>0</v>
      </c>
      <c r="W21" s="67">
        <f t="shared" si="1"/>
        <v>10</v>
      </c>
      <c r="X21" s="37">
        <f t="shared" si="2"/>
        <v>0</v>
      </c>
      <c r="Y21" s="37">
        <f t="shared" si="3"/>
        <v>0</v>
      </c>
      <c r="Z21" s="68">
        <f t="shared" si="4"/>
        <v>10</v>
      </c>
      <c r="AA21" s="38" t="str">
        <f t="shared" si="5"/>
        <v>غیرشایسته</v>
      </c>
    </row>
    <row r="22" spans="1:27" ht="21" x14ac:dyDescent="0.55000000000000004">
      <c r="A22" s="17">
        <v>18</v>
      </c>
      <c r="B22" s="4" t="s">
        <v>14</v>
      </c>
      <c r="C22" s="4" t="s">
        <v>13</v>
      </c>
      <c r="D22" s="4"/>
      <c r="E22" s="50" t="str">
        <f>لیست!E21</f>
        <v>رضوی 18</v>
      </c>
      <c r="F22" s="50" t="str">
        <f>لیست!F21</f>
        <v>علی 18</v>
      </c>
      <c r="G22" s="8">
        <f>'پودمان 1'!L21</f>
        <v>0</v>
      </c>
      <c r="H22" s="8">
        <f>'پودمان 1'!M21</f>
        <v>0</v>
      </c>
      <c r="I22" s="8">
        <f>'پودمان 1'!N21</f>
        <v>0</v>
      </c>
      <c r="J22" s="8">
        <f>'پودمان 2'!L21</f>
        <v>0</v>
      </c>
      <c r="K22" s="8">
        <f>'پودمان 2'!M21</f>
        <v>0</v>
      </c>
      <c r="L22" s="8">
        <f>'پودمان 2'!N21</f>
        <v>0</v>
      </c>
      <c r="M22" s="8">
        <f>'پودمان 3'!L21</f>
        <v>0</v>
      </c>
      <c r="N22" s="8">
        <f>'پودمان 3'!M21</f>
        <v>0</v>
      </c>
      <c r="O22" s="8">
        <f>'پودمان 3'!N21</f>
        <v>0</v>
      </c>
      <c r="P22" s="8">
        <f>'پودمان 4'!L21</f>
        <v>0</v>
      </c>
      <c r="Q22" s="8">
        <f>'پودمان 4'!M21</f>
        <v>0</v>
      </c>
      <c r="R22" s="8">
        <f>'پودمان 4'!N21</f>
        <v>0</v>
      </c>
      <c r="S22" s="8">
        <f>'پودمان 5'!L21</f>
        <v>0</v>
      </c>
      <c r="T22" s="8">
        <f>'پودمان 5'!M21</f>
        <v>0</v>
      </c>
      <c r="U22" s="8">
        <f>'پودمان 5'!N21</f>
        <v>0</v>
      </c>
      <c r="V22" s="37" t="b">
        <f t="shared" si="0"/>
        <v>0</v>
      </c>
      <c r="W22" s="67">
        <f t="shared" si="1"/>
        <v>10</v>
      </c>
      <c r="X22" s="37">
        <f t="shared" si="2"/>
        <v>0</v>
      </c>
      <c r="Y22" s="37">
        <f t="shared" si="3"/>
        <v>0</v>
      </c>
      <c r="Z22" s="68">
        <f t="shared" si="4"/>
        <v>10</v>
      </c>
      <c r="AA22" s="38" t="str">
        <f t="shared" si="5"/>
        <v>غیرشایسته</v>
      </c>
    </row>
    <row r="23" spans="1:27" ht="21" x14ac:dyDescent="0.55000000000000004">
      <c r="A23" s="17">
        <v>19</v>
      </c>
      <c r="E23" s="50" t="str">
        <f>لیست!E22</f>
        <v>رضوی 19</v>
      </c>
      <c r="F23" s="50" t="str">
        <f>لیست!F22</f>
        <v>علی 19</v>
      </c>
      <c r="G23" s="8">
        <f>'پودمان 1'!L22</f>
        <v>0</v>
      </c>
      <c r="H23" s="8">
        <f>'پودمان 1'!M22</f>
        <v>0</v>
      </c>
      <c r="I23" s="8">
        <f>'پودمان 1'!N22</f>
        <v>0</v>
      </c>
      <c r="J23" s="8">
        <f>'پودمان 2'!L22</f>
        <v>0</v>
      </c>
      <c r="K23" s="8">
        <f>'پودمان 2'!M22</f>
        <v>0</v>
      </c>
      <c r="L23" s="8">
        <f>'پودمان 2'!N22</f>
        <v>0</v>
      </c>
      <c r="M23" s="8">
        <f>'پودمان 3'!L22</f>
        <v>0</v>
      </c>
      <c r="N23" s="8">
        <f>'پودمان 3'!M22</f>
        <v>0</v>
      </c>
      <c r="O23" s="8">
        <f>'پودمان 3'!N22</f>
        <v>0</v>
      </c>
      <c r="P23" s="8">
        <f>'پودمان 4'!L22</f>
        <v>0</v>
      </c>
      <c r="Q23" s="8">
        <f>'پودمان 4'!M22</f>
        <v>0</v>
      </c>
      <c r="R23" s="8">
        <f>'پودمان 4'!N22</f>
        <v>0</v>
      </c>
      <c r="S23" s="8">
        <f>'پودمان 5'!L22</f>
        <v>0</v>
      </c>
      <c r="T23" s="8">
        <f>'پودمان 5'!M22</f>
        <v>0</v>
      </c>
      <c r="U23" s="8">
        <f>'پودمان 5'!N22</f>
        <v>0</v>
      </c>
      <c r="V23" s="37" t="b">
        <f t="shared" si="0"/>
        <v>0</v>
      </c>
      <c r="W23" s="67">
        <f t="shared" si="1"/>
        <v>10</v>
      </c>
      <c r="X23" s="37">
        <f t="shared" si="2"/>
        <v>0</v>
      </c>
      <c r="Y23" s="37">
        <f t="shared" si="3"/>
        <v>0</v>
      </c>
      <c r="Z23" s="68">
        <f t="shared" si="4"/>
        <v>10</v>
      </c>
      <c r="AA23" s="38" t="str">
        <f t="shared" si="5"/>
        <v>غیرشایسته</v>
      </c>
    </row>
    <row r="24" spans="1:27" ht="21" x14ac:dyDescent="0.55000000000000004">
      <c r="A24" s="17">
        <v>20</v>
      </c>
      <c r="E24" s="50" t="str">
        <f>لیست!E23</f>
        <v>رضوی 20</v>
      </c>
      <c r="F24" s="50" t="str">
        <f>لیست!F23</f>
        <v>علی 20</v>
      </c>
      <c r="G24" s="8">
        <f>'پودمان 1'!L23</f>
        <v>0</v>
      </c>
      <c r="H24" s="8">
        <f>'پودمان 1'!M23</f>
        <v>0</v>
      </c>
      <c r="I24" s="8">
        <f>'پودمان 1'!N23</f>
        <v>0</v>
      </c>
      <c r="J24" s="8">
        <f>'پودمان 2'!L23</f>
        <v>0</v>
      </c>
      <c r="K24" s="8">
        <f>'پودمان 2'!M23</f>
        <v>0</v>
      </c>
      <c r="L24" s="8">
        <f>'پودمان 2'!N23</f>
        <v>0</v>
      </c>
      <c r="M24" s="8">
        <f>'پودمان 3'!L23</f>
        <v>0</v>
      </c>
      <c r="N24" s="8">
        <f>'پودمان 3'!M23</f>
        <v>0</v>
      </c>
      <c r="O24" s="8">
        <f>'پودمان 3'!N23</f>
        <v>0</v>
      </c>
      <c r="P24" s="8">
        <f>'پودمان 4'!L23</f>
        <v>0</v>
      </c>
      <c r="Q24" s="8">
        <f>'پودمان 4'!M23</f>
        <v>0</v>
      </c>
      <c r="R24" s="8">
        <f>'پودمان 4'!N23</f>
        <v>0</v>
      </c>
      <c r="S24" s="8">
        <f>'پودمان 5'!L23</f>
        <v>0</v>
      </c>
      <c r="T24" s="8">
        <f>'پودمان 5'!M23</f>
        <v>0</v>
      </c>
      <c r="U24" s="8">
        <f>'پودمان 5'!N23</f>
        <v>0</v>
      </c>
      <c r="V24" s="37" t="b">
        <f t="shared" si="0"/>
        <v>0</v>
      </c>
      <c r="W24" s="67">
        <f t="shared" si="1"/>
        <v>10</v>
      </c>
      <c r="X24" s="37">
        <f t="shared" si="2"/>
        <v>0</v>
      </c>
      <c r="Y24" s="37">
        <f t="shared" si="3"/>
        <v>0</v>
      </c>
      <c r="Z24" s="68">
        <f t="shared" si="4"/>
        <v>10</v>
      </c>
      <c r="AA24" s="38" t="str">
        <f t="shared" si="5"/>
        <v>غیرشایسته</v>
      </c>
    </row>
    <row r="25" spans="1:27" ht="21" x14ac:dyDescent="0.55000000000000004">
      <c r="A25" s="17">
        <v>21</v>
      </c>
      <c r="E25" s="50" t="str">
        <f>لیست!E24</f>
        <v>رضوی 21</v>
      </c>
      <c r="F25" s="50" t="str">
        <f>لیست!F24</f>
        <v>علی 21</v>
      </c>
      <c r="G25" s="8">
        <f>'پودمان 1'!L24</f>
        <v>0</v>
      </c>
      <c r="H25" s="8">
        <f>'پودمان 1'!M24</f>
        <v>0</v>
      </c>
      <c r="I25" s="8">
        <f>'پودمان 1'!N24</f>
        <v>0</v>
      </c>
      <c r="J25" s="8">
        <f>'پودمان 2'!L24</f>
        <v>0</v>
      </c>
      <c r="K25" s="8">
        <f>'پودمان 2'!M24</f>
        <v>0</v>
      </c>
      <c r="L25" s="8">
        <f>'پودمان 2'!N24</f>
        <v>0</v>
      </c>
      <c r="M25" s="8">
        <f>'پودمان 3'!L24</f>
        <v>0</v>
      </c>
      <c r="N25" s="8">
        <f>'پودمان 3'!M24</f>
        <v>0</v>
      </c>
      <c r="O25" s="8">
        <f>'پودمان 3'!N24</f>
        <v>0</v>
      </c>
      <c r="P25" s="8">
        <f>'پودمان 4'!L24</f>
        <v>0</v>
      </c>
      <c r="Q25" s="8">
        <f>'پودمان 4'!M24</f>
        <v>0</v>
      </c>
      <c r="R25" s="8">
        <f>'پودمان 4'!N24</f>
        <v>0</v>
      </c>
      <c r="S25" s="8">
        <f>'پودمان 5'!L24</f>
        <v>0</v>
      </c>
      <c r="T25" s="8">
        <f>'پودمان 5'!M24</f>
        <v>0</v>
      </c>
      <c r="U25" s="8">
        <f>'پودمان 5'!N24</f>
        <v>0</v>
      </c>
      <c r="V25" s="37" t="b">
        <f t="shared" si="0"/>
        <v>0</v>
      </c>
      <c r="W25" s="67">
        <f t="shared" si="1"/>
        <v>10</v>
      </c>
      <c r="X25" s="37">
        <f t="shared" si="2"/>
        <v>0</v>
      </c>
      <c r="Y25" s="37">
        <f t="shared" si="3"/>
        <v>0</v>
      </c>
      <c r="Z25" s="68">
        <f t="shared" si="4"/>
        <v>10</v>
      </c>
      <c r="AA25" s="38" t="str">
        <f t="shared" si="5"/>
        <v>غیرشایسته</v>
      </c>
    </row>
    <row r="26" spans="1:27" ht="21" x14ac:dyDescent="0.55000000000000004">
      <c r="A26" s="17">
        <v>22</v>
      </c>
      <c r="E26" s="50" t="str">
        <f>لیست!E25</f>
        <v>رضوی 22</v>
      </c>
      <c r="F26" s="50" t="str">
        <f>لیست!F25</f>
        <v>علی 22</v>
      </c>
      <c r="G26" s="8">
        <f>'پودمان 1'!L25</f>
        <v>0</v>
      </c>
      <c r="H26" s="8">
        <f>'پودمان 1'!M25</f>
        <v>0</v>
      </c>
      <c r="I26" s="8">
        <f>'پودمان 1'!N25</f>
        <v>0</v>
      </c>
      <c r="J26" s="8">
        <f>'پودمان 2'!L25</f>
        <v>0</v>
      </c>
      <c r="K26" s="8">
        <f>'پودمان 2'!M25</f>
        <v>0</v>
      </c>
      <c r="L26" s="8">
        <f>'پودمان 2'!N25</f>
        <v>0</v>
      </c>
      <c r="M26" s="8">
        <f>'پودمان 3'!L25</f>
        <v>0</v>
      </c>
      <c r="N26" s="8">
        <f>'پودمان 3'!M25</f>
        <v>0</v>
      </c>
      <c r="O26" s="8">
        <f>'پودمان 3'!N25</f>
        <v>0</v>
      </c>
      <c r="P26" s="8">
        <f>'پودمان 4'!L25</f>
        <v>0</v>
      </c>
      <c r="Q26" s="8">
        <f>'پودمان 4'!M25</f>
        <v>0</v>
      </c>
      <c r="R26" s="8">
        <f>'پودمان 4'!N25</f>
        <v>0</v>
      </c>
      <c r="S26" s="8">
        <f>'پودمان 5'!L25</f>
        <v>0</v>
      </c>
      <c r="T26" s="8">
        <f>'پودمان 5'!M25</f>
        <v>0</v>
      </c>
      <c r="U26" s="8">
        <f>'پودمان 5'!N25</f>
        <v>0</v>
      </c>
      <c r="V26" s="37" t="b">
        <f t="shared" si="0"/>
        <v>0</v>
      </c>
      <c r="W26" s="67">
        <f t="shared" si="1"/>
        <v>10</v>
      </c>
      <c r="X26" s="37">
        <f t="shared" si="2"/>
        <v>0</v>
      </c>
      <c r="Y26" s="37">
        <f t="shared" si="3"/>
        <v>0</v>
      </c>
      <c r="Z26" s="68">
        <f t="shared" si="4"/>
        <v>10</v>
      </c>
      <c r="AA26" s="38" t="str">
        <f t="shared" si="5"/>
        <v>غیرشایسته</v>
      </c>
    </row>
    <row r="27" spans="1:27" ht="21" x14ac:dyDescent="0.55000000000000004">
      <c r="A27" s="17">
        <v>23</v>
      </c>
      <c r="E27" s="50" t="str">
        <f>لیست!E26</f>
        <v>رضوی 23</v>
      </c>
      <c r="F27" s="50" t="str">
        <f>لیست!F26</f>
        <v>علی 23</v>
      </c>
      <c r="G27" s="8">
        <f>'پودمان 1'!L26</f>
        <v>0</v>
      </c>
      <c r="H27" s="8">
        <f>'پودمان 1'!M26</f>
        <v>0</v>
      </c>
      <c r="I27" s="8">
        <f>'پودمان 1'!N26</f>
        <v>0</v>
      </c>
      <c r="J27" s="8">
        <f>'پودمان 2'!L26</f>
        <v>0</v>
      </c>
      <c r="K27" s="8">
        <f>'پودمان 2'!M26</f>
        <v>0</v>
      </c>
      <c r="L27" s="8">
        <f>'پودمان 2'!N26</f>
        <v>0</v>
      </c>
      <c r="M27" s="8">
        <f>'پودمان 3'!L26</f>
        <v>0</v>
      </c>
      <c r="N27" s="8">
        <f>'پودمان 3'!M26</f>
        <v>0</v>
      </c>
      <c r="O27" s="8">
        <f>'پودمان 3'!N26</f>
        <v>0</v>
      </c>
      <c r="P27" s="8">
        <f>'پودمان 4'!L26</f>
        <v>0</v>
      </c>
      <c r="Q27" s="8">
        <f>'پودمان 4'!M26</f>
        <v>0</v>
      </c>
      <c r="R27" s="8">
        <f>'پودمان 4'!N26</f>
        <v>0</v>
      </c>
      <c r="S27" s="8">
        <f>'پودمان 5'!L26</f>
        <v>0</v>
      </c>
      <c r="T27" s="8">
        <f>'پودمان 5'!M26</f>
        <v>0</v>
      </c>
      <c r="U27" s="8">
        <f>'پودمان 5'!N26</f>
        <v>0</v>
      </c>
      <c r="V27" s="37" t="b">
        <f t="shared" si="0"/>
        <v>0</v>
      </c>
      <c r="W27" s="67">
        <f t="shared" si="1"/>
        <v>10</v>
      </c>
      <c r="X27" s="37">
        <f t="shared" si="2"/>
        <v>0</v>
      </c>
      <c r="Y27" s="37">
        <f t="shared" si="3"/>
        <v>0</v>
      </c>
      <c r="Z27" s="68">
        <f t="shared" si="4"/>
        <v>10</v>
      </c>
      <c r="AA27" s="38" t="str">
        <f t="shared" si="5"/>
        <v>غیرشایسته</v>
      </c>
    </row>
    <row r="28" spans="1:27" ht="21" x14ac:dyDescent="0.55000000000000004">
      <c r="A28" s="17">
        <v>24</v>
      </c>
      <c r="E28" s="50" t="str">
        <f>لیست!E27</f>
        <v>رضوی 24</v>
      </c>
      <c r="F28" s="50" t="str">
        <f>لیست!F27</f>
        <v>علی 24</v>
      </c>
      <c r="G28" s="8">
        <f>'پودمان 1'!L27</f>
        <v>0</v>
      </c>
      <c r="H28" s="8">
        <f>'پودمان 1'!M27</f>
        <v>0</v>
      </c>
      <c r="I28" s="8">
        <f>'پودمان 1'!N27</f>
        <v>0</v>
      </c>
      <c r="J28" s="8">
        <f>'پودمان 2'!L27</f>
        <v>0</v>
      </c>
      <c r="K28" s="8">
        <f>'پودمان 2'!M27</f>
        <v>0</v>
      </c>
      <c r="L28" s="8">
        <f>'پودمان 2'!N27</f>
        <v>0</v>
      </c>
      <c r="M28" s="8">
        <f>'پودمان 3'!L27</f>
        <v>0</v>
      </c>
      <c r="N28" s="8">
        <f>'پودمان 3'!M27</f>
        <v>0</v>
      </c>
      <c r="O28" s="8">
        <f>'پودمان 3'!N27</f>
        <v>0</v>
      </c>
      <c r="P28" s="8">
        <f>'پودمان 4'!L27</f>
        <v>0</v>
      </c>
      <c r="Q28" s="8">
        <f>'پودمان 4'!M27</f>
        <v>0</v>
      </c>
      <c r="R28" s="8">
        <f>'پودمان 4'!N27</f>
        <v>0</v>
      </c>
      <c r="S28" s="8">
        <f>'پودمان 5'!L27</f>
        <v>0</v>
      </c>
      <c r="T28" s="8">
        <f>'پودمان 5'!M27</f>
        <v>0</v>
      </c>
      <c r="U28" s="8">
        <f>'پودمان 5'!N27</f>
        <v>0</v>
      </c>
      <c r="V28" s="37" t="b">
        <f t="shared" si="0"/>
        <v>0</v>
      </c>
      <c r="W28" s="67">
        <f t="shared" si="1"/>
        <v>10</v>
      </c>
      <c r="X28" s="37">
        <f t="shared" si="2"/>
        <v>0</v>
      </c>
      <c r="Y28" s="37">
        <f t="shared" si="3"/>
        <v>0</v>
      </c>
      <c r="Z28" s="68">
        <f t="shared" si="4"/>
        <v>10</v>
      </c>
      <c r="AA28" s="38" t="str">
        <f t="shared" si="5"/>
        <v>غیرشایسته</v>
      </c>
    </row>
    <row r="29" spans="1:27" ht="21" x14ac:dyDescent="0.55000000000000004">
      <c r="A29" s="17">
        <v>25</v>
      </c>
      <c r="E29" s="50" t="str">
        <f>لیست!E28</f>
        <v>رضوی 25</v>
      </c>
      <c r="F29" s="50" t="str">
        <f>لیست!F28</f>
        <v>علی 25</v>
      </c>
      <c r="G29" s="8">
        <f>'پودمان 1'!L28</f>
        <v>0</v>
      </c>
      <c r="H29" s="8">
        <f>'پودمان 1'!M28</f>
        <v>0</v>
      </c>
      <c r="I29" s="8">
        <f>'پودمان 1'!N28</f>
        <v>0</v>
      </c>
      <c r="J29" s="8">
        <f>'پودمان 2'!L28</f>
        <v>0</v>
      </c>
      <c r="K29" s="8">
        <f>'پودمان 2'!M28</f>
        <v>0</v>
      </c>
      <c r="L29" s="8">
        <f>'پودمان 2'!N28</f>
        <v>0</v>
      </c>
      <c r="M29" s="8">
        <f>'پودمان 3'!L28</f>
        <v>0</v>
      </c>
      <c r="N29" s="8">
        <f>'پودمان 3'!M28</f>
        <v>0</v>
      </c>
      <c r="O29" s="8">
        <f>'پودمان 3'!N28</f>
        <v>0</v>
      </c>
      <c r="P29" s="8">
        <f>'پودمان 4'!L28</f>
        <v>0</v>
      </c>
      <c r="Q29" s="8">
        <f>'پودمان 4'!M28</f>
        <v>0</v>
      </c>
      <c r="R29" s="8">
        <f>'پودمان 4'!N28</f>
        <v>0</v>
      </c>
      <c r="S29" s="8">
        <f>'پودمان 5'!L28</f>
        <v>0</v>
      </c>
      <c r="T29" s="8">
        <f>'پودمان 5'!M28</f>
        <v>0</v>
      </c>
      <c r="U29" s="8">
        <f>'پودمان 5'!N28</f>
        <v>0</v>
      </c>
      <c r="V29" s="37" t="b">
        <f t="shared" si="0"/>
        <v>0</v>
      </c>
      <c r="W29" s="67">
        <f t="shared" si="1"/>
        <v>10</v>
      </c>
      <c r="X29" s="37">
        <f t="shared" si="2"/>
        <v>0</v>
      </c>
      <c r="Y29" s="37">
        <f t="shared" si="3"/>
        <v>0</v>
      </c>
      <c r="Z29" s="68">
        <f t="shared" si="4"/>
        <v>10</v>
      </c>
      <c r="AA29" s="38" t="str">
        <f t="shared" si="5"/>
        <v>غیرشایسته</v>
      </c>
    </row>
    <row r="30" spans="1:27" ht="21" x14ac:dyDescent="0.55000000000000004">
      <c r="A30" s="17">
        <v>26</v>
      </c>
      <c r="E30" s="50" t="str">
        <f>لیست!E29</f>
        <v>رضوی 26</v>
      </c>
      <c r="F30" s="50" t="str">
        <f>لیست!F29</f>
        <v>علی 26</v>
      </c>
      <c r="G30" s="8">
        <f>'پودمان 1'!L29</f>
        <v>0</v>
      </c>
      <c r="H30" s="8">
        <f>'پودمان 1'!M29</f>
        <v>0</v>
      </c>
      <c r="I30" s="8">
        <f>'پودمان 1'!N29</f>
        <v>0</v>
      </c>
      <c r="J30" s="8">
        <f>'پودمان 2'!L29</f>
        <v>0</v>
      </c>
      <c r="K30" s="8">
        <f>'پودمان 2'!M29</f>
        <v>0</v>
      </c>
      <c r="L30" s="8">
        <f>'پودمان 2'!N29</f>
        <v>0</v>
      </c>
      <c r="M30" s="8">
        <f>'پودمان 3'!L29</f>
        <v>0</v>
      </c>
      <c r="N30" s="8">
        <f>'پودمان 3'!M29</f>
        <v>0</v>
      </c>
      <c r="O30" s="8">
        <f>'پودمان 3'!N29</f>
        <v>0</v>
      </c>
      <c r="P30" s="8">
        <f>'پودمان 4'!L29</f>
        <v>0</v>
      </c>
      <c r="Q30" s="8">
        <f>'پودمان 4'!M29</f>
        <v>0</v>
      </c>
      <c r="R30" s="8">
        <f>'پودمان 4'!N29</f>
        <v>0</v>
      </c>
      <c r="S30" s="8">
        <f>'پودمان 5'!L29</f>
        <v>0</v>
      </c>
      <c r="T30" s="8">
        <f>'پودمان 5'!M29</f>
        <v>0</v>
      </c>
      <c r="U30" s="8">
        <f>'پودمان 5'!N29</f>
        <v>0</v>
      </c>
      <c r="V30" s="37" t="b">
        <f t="shared" si="0"/>
        <v>0</v>
      </c>
      <c r="W30" s="67">
        <f t="shared" si="1"/>
        <v>10</v>
      </c>
      <c r="X30" s="37">
        <f t="shared" si="2"/>
        <v>0</v>
      </c>
      <c r="Y30" s="37">
        <f t="shared" si="3"/>
        <v>0</v>
      </c>
      <c r="Z30" s="68">
        <f t="shared" si="4"/>
        <v>10</v>
      </c>
      <c r="AA30" s="38" t="str">
        <f t="shared" si="5"/>
        <v>غیرشایسته</v>
      </c>
    </row>
    <row r="31" spans="1:27" ht="21" x14ac:dyDescent="0.55000000000000004">
      <c r="A31" s="17">
        <v>27</v>
      </c>
      <c r="E31" s="50" t="str">
        <f>لیست!E30</f>
        <v>رضوی 27</v>
      </c>
      <c r="F31" s="50" t="str">
        <f>لیست!F30</f>
        <v>علی 27</v>
      </c>
      <c r="G31" s="8">
        <f>'پودمان 1'!L30</f>
        <v>0</v>
      </c>
      <c r="H31" s="8">
        <f>'پودمان 1'!M30</f>
        <v>0</v>
      </c>
      <c r="I31" s="8">
        <f>'پودمان 1'!N30</f>
        <v>0</v>
      </c>
      <c r="J31" s="8">
        <f>'پودمان 2'!L30</f>
        <v>0</v>
      </c>
      <c r="K31" s="8">
        <f>'پودمان 2'!M30</f>
        <v>0</v>
      </c>
      <c r="L31" s="8">
        <f>'پودمان 2'!N30</f>
        <v>0</v>
      </c>
      <c r="M31" s="8">
        <f>'پودمان 3'!L30</f>
        <v>0</v>
      </c>
      <c r="N31" s="8">
        <f>'پودمان 3'!M30</f>
        <v>0</v>
      </c>
      <c r="O31" s="8">
        <f>'پودمان 3'!N30</f>
        <v>0</v>
      </c>
      <c r="P31" s="8">
        <f>'پودمان 4'!L30</f>
        <v>0</v>
      </c>
      <c r="Q31" s="8">
        <f>'پودمان 4'!M30</f>
        <v>0</v>
      </c>
      <c r="R31" s="8">
        <f>'پودمان 4'!N30</f>
        <v>0</v>
      </c>
      <c r="S31" s="8">
        <f>'پودمان 5'!L30</f>
        <v>0</v>
      </c>
      <c r="T31" s="8">
        <f>'پودمان 5'!M30</f>
        <v>0</v>
      </c>
      <c r="U31" s="8">
        <f>'پودمان 5'!N30</f>
        <v>0</v>
      </c>
      <c r="V31" s="37" t="b">
        <f t="shared" si="0"/>
        <v>0</v>
      </c>
      <c r="W31" s="67">
        <f t="shared" si="1"/>
        <v>10</v>
      </c>
      <c r="X31" s="37">
        <f t="shared" si="2"/>
        <v>0</v>
      </c>
      <c r="Y31" s="37">
        <f t="shared" si="3"/>
        <v>0</v>
      </c>
      <c r="Z31" s="68">
        <f t="shared" si="4"/>
        <v>10</v>
      </c>
      <c r="AA31" s="38" t="str">
        <f t="shared" si="5"/>
        <v>غیرشایسته</v>
      </c>
    </row>
    <row r="32" spans="1:27" ht="21" x14ac:dyDescent="0.55000000000000004">
      <c r="A32" s="17">
        <v>28</v>
      </c>
      <c r="E32" s="50" t="str">
        <f>لیست!E31</f>
        <v>رضوی 28</v>
      </c>
      <c r="F32" s="50" t="str">
        <f>لیست!F31</f>
        <v>علی 28</v>
      </c>
      <c r="G32" s="8">
        <f>'پودمان 1'!L31</f>
        <v>0</v>
      </c>
      <c r="H32" s="8">
        <f>'پودمان 1'!M31</f>
        <v>0</v>
      </c>
      <c r="I32" s="8">
        <f>'پودمان 1'!N31</f>
        <v>0</v>
      </c>
      <c r="J32" s="8">
        <f>'پودمان 2'!L31</f>
        <v>0</v>
      </c>
      <c r="K32" s="8">
        <f>'پودمان 2'!M31</f>
        <v>0</v>
      </c>
      <c r="L32" s="8">
        <f>'پودمان 2'!N31</f>
        <v>0</v>
      </c>
      <c r="M32" s="8">
        <f>'پودمان 3'!L31</f>
        <v>0</v>
      </c>
      <c r="N32" s="8">
        <f>'پودمان 3'!M31</f>
        <v>0</v>
      </c>
      <c r="O32" s="8">
        <f>'پودمان 3'!N31</f>
        <v>0</v>
      </c>
      <c r="P32" s="8">
        <f>'پودمان 4'!L31</f>
        <v>0</v>
      </c>
      <c r="Q32" s="8">
        <f>'پودمان 4'!M31</f>
        <v>0</v>
      </c>
      <c r="R32" s="8">
        <f>'پودمان 4'!N31</f>
        <v>0</v>
      </c>
      <c r="S32" s="8">
        <f>'پودمان 5'!L31</f>
        <v>0</v>
      </c>
      <c r="T32" s="8">
        <f>'پودمان 5'!M31</f>
        <v>0</v>
      </c>
      <c r="U32" s="8">
        <f>'پودمان 5'!N31</f>
        <v>0</v>
      </c>
      <c r="V32" s="37" t="b">
        <f t="shared" si="0"/>
        <v>0</v>
      </c>
      <c r="W32" s="67">
        <f t="shared" si="1"/>
        <v>10</v>
      </c>
      <c r="X32" s="37">
        <f t="shared" si="2"/>
        <v>0</v>
      </c>
      <c r="Y32" s="37">
        <f t="shared" si="3"/>
        <v>0</v>
      </c>
      <c r="Z32" s="68">
        <f t="shared" si="4"/>
        <v>10</v>
      </c>
      <c r="AA32" s="38" t="str">
        <f t="shared" si="5"/>
        <v>غیرشایسته</v>
      </c>
    </row>
    <row r="33" spans="1:27" ht="21" x14ac:dyDescent="0.55000000000000004">
      <c r="A33" s="17">
        <v>29</v>
      </c>
      <c r="E33" s="50" t="str">
        <f>لیست!E32</f>
        <v>رضوی 29</v>
      </c>
      <c r="F33" s="50" t="str">
        <f>لیست!F32</f>
        <v>علی 29</v>
      </c>
      <c r="G33" s="8">
        <f>'پودمان 1'!L32</f>
        <v>0</v>
      </c>
      <c r="H33" s="8">
        <f>'پودمان 1'!M32</f>
        <v>0</v>
      </c>
      <c r="I33" s="8">
        <f>'پودمان 1'!N32</f>
        <v>0</v>
      </c>
      <c r="J33" s="8">
        <f>'پودمان 2'!L32</f>
        <v>0</v>
      </c>
      <c r="K33" s="8">
        <f>'پودمان 2'!M32</f>
        <v>0</v>
      </c>
      <c r="L33" s="8">
        <f>'پودمان 2'!N32</f>
        <v>0</v>
      </c>
      <c r="M33" s="8">
        <f>'پودمان 3'!L32</f>
        <v>0</v>
      </c>
      <c r="N33" s="8">
        <f>'پودمان 3'!M32</f>
        <v>0</v>
      </c>
      <c r="O33" s="8">
        <f>'پودمان 3'!N32</f>
        <v>0</v>
      </c>
      <c r="P33" s="8">
        <f>'پودمان 4'!L32</f>
        <v>0</v>
      </c>
      <c r="Q33" s="8">
        <f>'پودمان 4'!M32</f>
        <v>0</v>
      </c>
      <c r="R33" s="8">
        <f>'پودمان 4'!N32</f>
        <v>0</v>
      </c>
      <c r="S33" s="8">
        <f>'پودمان 5'!L32</f>
        <v>0</v>
      </c>
      <c r="T33" s="8">
        <f>'پودمان 5'!M32</f>
        <v>0</v>
      </c>
      <c r="U33" s="8">
        <f>'پودمان 5'!N32</f>
        <v>0</v>
      </c>
      <c r="V33" s="37" t="b">
        <f t="shared" si="0"/>
        <v>0</v>
      </c>
      <c r="W33" s="67">
        <f t="shared" si="1"/>
        <v>10</v>
      </c>
      <c r="X33" s="37">
        <f t="shared" si="2"/>
        <v>0</v>
      </c>
      <c r="Y33" s="37">
        <f t="shared" si="3"/>
        <v>0</v>
      </c>
      <c r="Z33" s="68">
        <f t="shared" si="4"/>
        <v>10</v>
      </c>
      <c r="AA33" s="38" t="str">
        <f t="shared" si="5"/>
        <v>غیرشایسته</v>
      </c>
    </row>
    <row r="34" spans="1:27" ht="21" x14ac:dyDescent="0.55000000000000004">
      <c r="A34" s="17">
        <v>30</v>
      </c>
      <c r="E34" s="50" t="str">
        <f>لیست!E33</f>
        <v>رضوی 30</v>
      </c>
      <c r="F34" s="50" t="str">
        <f>لیست!F33</f>
        <v>علی 30</v>
      </c>
      <c r="G34" s="8">
        <f>'پودمان 1'!L33</f>
        <v>0</v>
      </c>
      <c r="H34" s="8">
        <f>'پودمان 1'!M33</f>
        <v>0</v>
      </c>
      <c r="I34" s="8">
        <f>'پودمان 1'!N33</f>
        <v>0</v>
      </c>
      <c r="J34" s="8">
        <f>'پودمان 2'!L33</f>
        <v>0</v>
      </c>
      <c r="K34" s="8">
        <f>'پودمان 2'!M33</f>
        <v>0</v>
      </c>
      <c r="L34" s="8">
        <f>'پودمان 2'!N33</f>
        <v>0</v>
      </c>
      <c r="M34" s="8">
        <f>'پودمان 3'!L33</f>
        <v>0</v>
      </c>
      <c r="N34" s="8">
        <f>'پودمان 3'!M33</f>
        <v>0</v>
      </c>
      <c r="O34" s="8">
        <f>'پودمان 3'!N33</f>
        <v>0</v>
      </c>
      <c r="P34" s="8">
        <f>'پودمان 4'!L33</f>
        <v>0</v>
      </c>
      <c r="Q34" s="8">
        <f>'پودمان 4'!M33</f>
        <v>0</v>
      </c>
      <c r="R34" s="8">
        <f>'پودمان 4'!N33</f>
        <v>0</v>
      </c>
      <c r="S34" s="8">
        <f>'پودمان 5'!L33</f>
        <v>0</v>
      </c>
      <c r="T34" s="8">
        <f>'پودمان 5'!M33</f>
        <v>0</v>
      </c>
      <c r="U34" s="8">
        <f>'پودمان 5'!N33</f>
        <v>0</v>
      </c>
      <c r="V34" s="37" t="b">
        <f t="shared" si="0"/>
        <v>0</v>
      </c>
      <c r="W34" s="67">
        <f t="shared" si="1"/>
        <v>10</v>
      </c>
      <c r="X34" s="37">
        <f t="shared" si="2"/>
        <v>0</v>
      </c>
      <c r="Y34" s="37">
        <f t="shared" si="3"/>
        <v>0</v>
      </c>
      <c r="Z34" s="68">
        <f t="shared" si="4"/>
        <v>10</v>
      </c>
      <c r="AA34" s="38" t="str">
        <f t="shared" si="5"/>
        <v>غیرشایسته</v>
      </c>
    </row>
  </sheetData>
  <sheetProtection algorithmName="SHA-512" hashValue="OMdqpDwW2FHKnF/QmPBoJHn4qvJ1RR93tK8hHY4+5EHT4OLFtBzxwe5pDDAbEgk70eD/gvttt6B2PTGJ+riLMA==" saltValue="kDoAoyrJ2BOoEWRH874c5g==" spinCount="100000" sheet="1" objects="1" scenarios="1"/>
  <mergeCells count="17">
    <mergeCell ref="M2:O2"/>
    <mergeCell ref="A3:A4"/>
    <mergeCell ref="A2:F2"/>
    <mergeCell ref="J2:L2"/>
    <mergeCell ref="J3:L3"/>
    <mergeCell ref="M3:O3"/>
    <mergeCell ref="E3:E4"/>
    <mergeCell ref="F3:F4"/>
    <mergeCell ref="G3:I3"/>
    <mergeCell ref="G2:I2"/>
    <mergeCell ref="W2:W4"/>
    <mergeCell ref="AA2:AA4"/>
    <mergeCell ref="P3:R3"/>
    <mergeCell ref="S3:U3"/>
    <mergeCell ref="S2:U2"/>
    <mergeCell ref="P2:R2"/>
    <mergeCell ref="Z2:Z4"/>
  </mergeCells>
  <conditionalFormatting sqref="E5:E34">
    <cfRule type="duplicateValues" dxfId="40" priority="83"/>
  </conditionalFormatting>
  <conditionalFormatting sqref="I5:I34">
    <cfRule type="containsBlanks" dxfId="39" priority="57">
      <formula>LEN(TRIM(I5))=0</formula>
    </cfRule>
    <cfRule type="containsBlanks" priority="58">
      <formula>LEN(TRIM(I5))=0</formula>
    </cfRule>
    <cfRule type="cellIs" dxfId="38" priority="59" operator="lessThan">
      <formula>2</formula>
    </cfRule>
    <cfRule type="aboveAverage" dxfId="37" priority="60" aboveAverage="0"/>
  </conditionalFormatting>
  <conditionalFormatting sqref="I5:I34 X5:Z34">
    <cfRule type="cellIs" dxfId="36" priority="56" operator="lessThan">
      <formula>12</formula>
    </cfRule>
  </conditionalFormatting>
  <conditionalFormatting sqref="L5:L34">
    <cfRule type="containsBlanks" dxfId="35" priority="52">
      <formula>LEN(TRIM(L5))=0</formula>
    </cfRule>
    <cfRule type="containsBlanks" priority="53">
      <formula>LEN(TRIM(L5))=0</formula>
    </cfRule>
    <cfRule type="cellIs" dxfId="34" priority="54" operator="lessThan">
      <formula>2</formula>
    </cfRule>
    <cfRule type="aboveAverage" dxfId="33" priority="55" aboveAverage="0"/>
  </conditionalFormatting>
  <conditionalFormatting sqref="L5:L34">
    <cfRule type="cellIs" dxfId="32" priority="51" operator="lessThan">
      <formula>12</formula>
    </cfRule>
  </conditionalFormatting>
  <conditionalFormatting sqref="R5:R34">
    <cfRule type="containsBlanks" dxfId="31" priority="42">
      <formula>LEN(TRIM(R5))=0</formula>
    </cfRule>
    <cfRule type="containsBlanks" priority="43">
      <formula>LEN(TRIM(R5))=0</formula>
    </cfRule>
    <cfRule type="cellIs" dxfId="30" priority="44" operator="lessThan">
      <formula>2</formula>
    </cfRule>
    <cfRule type="aboveAverage" dxfId="29" priority="45" aboveAverage="0"/>
  </conditionalFormatting>
  <conditionalFormatting sqref="R5:R34">
    <cfRule type="cellIs" dxfId="28" priority="41" operator="lessThan">
      <formula>12</formula>
    </cfRule>
  </conditionalFormatting>
  <conditionalFormatting sqref="U5:V34">
    <cfRule type="containsBlanks" dxfId="27" priority="37">
      <formula>LEN(TRIM(U5))=0</formula>
    </cfRule>
    <cfRule type="containsBlanks" priority="38">
      <formula>LEN(TRIM(U5))=0</formula>
    </cfRule>
    <cfRule type="cellIs" dxfId="26" priority="39" operator="lessThan">
      <formula>2</formula>
    </cfRule>
    <cfRule type="aboveAverage" dxfId="25" priority="40" aboveAverage="0"/>
  </conditionalFormatting>
  <conditionalFormatting sqref="U5:V34">
    <cfRule type="cellIs" dxfId="24" priority="36" operator="lessThan">
      <formula>12</formula>
    </cfRule>
  </conditionalFormatting>
  <conditionalFormatting sqref="H5:H34">
    <cfRule type="containsBlanks" dxfId="23" priority="32">
      <formula>LEN(TRIM(H5))=0</formula>
    </cfRule>
    <cfRule type="containsBlanks" priority="33">
      <formula>LEN(TRIM(H5))=0</formula>
    </cfRule>
    <cfRule type="cellIs" dxfId="22" priority="34" operator="lessThan">
      <formula>2</formula>
    </cfRule>
    <cfRule type="aboveAverage" dxfId="21" priority="35" aboveAverage="0"/>
  </conditionalFormatting>
  <conditionalFormatting sqref="K5:K34">
    <cfRule type="containsBlanks" dxfId="20" priority="24">
      <formula>LEN(TRIM(K5))=0</formula>
    </cfRule>
    <cfRule type="containsBlanks" priority="25">
      <formula>LEN(TRIM(K5))=0</formula>
    </cfRule>
    <cfRule type="cellIs" dxfId="19" priority="26" operator="lessThan">
      <formula>2</formula>
    </cfRule>
    <cfRule type="aboveAverage" dxfId="18" priority="27" aboveAverage="0"/>
  </conditionalFormatting>
  <conditionalFormatting sqref="N5:N34">
    <cfRule type="containsBlanks" dxfId="17" priority="20">
      <formula>LEN(TRIM(N5))=0</formula>
    </cfRule>
    <cfRule type="containsBlanks" priority="21">
      <formula>LEN(TRIM(N5))=0</formula>
    </cfRule>
    <cfRule type="cellIs" dxfId="16" priority="22" operator="lessThan">
      <formula>2</formula>
    </cfRule>
    <cfRule type="aboveAverage" dxfId="15" priority="23" aboveAverage="0"/>
  </conditionalFormatting>
  <conditionalFormatting sqref="Q5:Q34">
    <cfRule type="containsBlanks" dxfId="14" priority="16">
      <formula>LEN(TRIM(Q5))=0</formula>
    </cfRule>
    <cfRule type="containsBlanks" priority="17">
      <formula>LEN(TRIM(Q5))=0</formula>
    </cfRule>
    <cfRule type="cellIs" dxfId="13" priority="18" operator="lessThan">
      <formula>2</formula>
    </cfRule>
    <cfRule type="aboveAverage" dxfId="12" priority="19" aboveAverage="0"/>
  </conditionalFormatting>
  <conditionalFormatting sqref="T5:T34">
    <cfRule type="containsBlanks" dxfId="11" priority="12">
      <formula>LEN(TRIM(T5))=0</formula>
    </cfRule>
    <cfRule type="containsBlanks" priority="13">
      <formula>LEN(TRIM(T5))=0</formula>
    </cfRule>
    <cfRule type="cellIs" dxfId="10" priority="14" operator="lessThan">
      <formula>2</formula>
    </cfRule>
    <cfRule type="aboveAverage" dxfId="9" priority="15" aboveAverage="0"/>
  </conditionalFormatting>
  <conditionalFormatting sqref="O5:O34">
    <cfRule type="containsBlanks" dxfId="8" priority="8">
      <formula>LEN(TRIM(O5))=0</formula>
    </cfRule>
    <cfRule type="containsBlanks" priority="9">
      <formula>LEN(TRIM(O5))=0</formula>
    </cfRule>
    <cfRule type="cellIs" dxfId="7" priority="10" operator="lessThan">
      <formula>2</formula>
    </cfRule>
    <cfRule type="aboveAverage" dxfId="6" priority="11" aboveAverage="0"/>
  </conditionalFormatting>
  <conditionalFormatting sqref="O5:O34">
    <cfRule type="cellIs" dxfId="5" priority="7" operator="lessThan">
      <formula>12</formula>
    </cfRule>
  </conditionalFormatting>
  <conditionalFormatting sqref="W5:Z34">
    <cfRule type="containsBlanks" dxfId="4" priority="3">
      <formula>LEN(TRIM(W5))=0</formula>
    </cfRule>
    <cfRule type="containsBlanks" priority="4">
      <formula>LEN(TRIM(W5))=0</formula>
    </cfRule>
    <cfRule type="cellIs" dxfId="3" priority="5" operator="lessThan">
      <formula>2</formula>
    </cfRule>
    <cfRule type="aboveAverage" dxfId="2" priority="6" aboveAverage="0"/>
  </conditionalFormatting>
  <conditionalFormatting sqref="W5:W34">
    <cfRule type="cellIs" dxfId="1" priority="2" operator="lessThan">
      <formula>12</formula>
    </cfRule>
  </conditionalFormatting>
  <conditionalFormatting sqref="AA5:AA34">
    <cfRule type="cellIs" dxfId="0" priority="1" operator="equal">
      <formula>"غیرشایسته"</formula>
    </cfRule>
  </conditionalFormatting>
  <pageMargins left="0.15748031496062992" right="0.15748031496062992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96-97-</vt:lpstr>
      <vt:lpstr>اطلاعات اولیه</vt:lpstr>
      <vt:lpstr>لیست</vt:lpstr>
      <vt:lpstr>پودمان 1</vt:lpstr>
      <vt:lpstr>پودمان 2</vt:lpstr>
      <vt:lpstr>پودمان 3</vt:lpstr>
      <vt:lpstr>پودمان 4</vt:lpstr>
      <vt:lpstr>پودمان 5</vt:lpstr>
      <vt:lpstr>نهایی</vt:lpstr>
      <vt:lpstr>hafteh</vt:lpstr>
      <vt:lpstr>پایانی</vt:lpstr>
      <vt:lpstr>مستمر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List-Sampad-91-92</dc:subject>
  <dc:creator>Rasa</dc:creator>
  <cp:lastModifiedBy>Groups</cp:lastModifiedBy>
  <cp:lastPrinted>2017-10-29T19:57:30Z</cp:lastPrinted>
  <dcterms:created xsi:type="dcterms:W3CDTF">2012-10-03T02:28:31Z</dcterms:created>
  <dcterms:modified xsi:type="dcterms:W3CDTF">2017-10-29T20:59:12Z</dcterms:modified>
</cp:coreProperties>
</file>