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tabRatio="585" activeTab="2"/>
  </bookViews>
  <sheets>
    <sheet name="az 1" sheetId="1" r:id="rId1"/>
    <sheet name="az 2" sheetId="2" r:id="rId2"/>
    <sheet name="az 3" sheetId="3" r:id="rId3"/>
  </sheets>
  <calcPr calcId="144525"/>
</workbook>
</file>

<file path=xl/calcChain.xml><?xml version="1.0" encoding="utf-8"?>
<calcChain xmlns="http://schemas.openxmlformats.org/spreadsheetml/2006/main">
  <c r="F6" i="3" l="1"/>
  <c r="F7" i="3"/>
  <c r="F5" i="3"/>
  <c r="E6" i="3"/>
  <c r="E7" i="3"/>
  <c r="E5" i="3"/>
  <c r="G8" i="2"/>
  <c r="G9" i="2"/>
  <c r="G7" i="2"/>
  <c r="G10" i="2"/>
  <c r="G6" i="2"/>
  <c r="F8" i="2"/>
  <c r="H8" i="2" s="1"/>
  <c r="F9" i="2"/>
  <c r="H9" i="2" s="1"/>
  <c r="F7" i="2"/>
  <c r="H7" i="2" s="1"/>
  <c r="F10" i="2"/>
  <c r="H10" i="2" s="1"/>
  <c r="F6" i="2"/>
  <c r="H6" i="2" s="1"/>
  <c r="F6" i="1" l="1"/>
  <c r="D12" i="1"/>
  <c r="D9" i="1"/>
  <c r="D8" i="1"/>
  <c r="F5" i="1"/>
  <c r="F4" i="1"/>
  <c r="F7" i="1" l="1"/>
</calcChain>
</file>

<file path=xl/sharedStrings.xml><?xml version="1.0" encoding="utf-8"?>
<sst xmlns="http://schemas.openxmlformats.org/spreadsheetml/2006/main" count="23" uniqueCount="20">
  <si>
    <t>Hc(mm)</t>
  </si>
  <si>
    <t>Ho(mm)</t>
  </si>
  <si>
    <t>Do(mm)</t>
  </si>
  <si>
    <t>Dc(mm)</t>
  </si>
  <si>
    <t>t(sec)</t>
  </si>
  <si>
    <t>V(Lit)</t>
  </si>
  <si>
    <t>Q(Lit/sec)</t>
  </si>
  <si>
    <t>Cc</t>
  </si>
  <si>
    <t>Cu</t>
  </si>
  <si>
    <t>Cd(eq. 4-9)</t>
  </si>
  <si>
    <t>Cd(eq. 4-10)</t>
  </si>
  <si>
    <t>Ao(mm^2)</t>
  </si>
  <si>
    <t>Ac(mm^2)</t>
  </si>
  <si>
    <t>t(s)</t>
  </si>
  <si>
    <t>Ho^0.5(m^0.5)</t>
  </si>
  <si>
    <t>Cd</t>
  </si>
  <si>
    <t>10^4*Q(m^3/s)</t>
  </si>
  <si>
    <t>t exp(s)</t>
  </si>
  <si>
    <t>t theo(s)</t>
  </si>
  <si>
    <t>Ho^0.5(mm^0.5)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</si>
</sst>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Ho ^ 0.5</c:v>
          </c:tx>
          <c:trendline>
            <c:trendlineType val="linear"/>
            <c:backward val="0.47000000000000003"/>
            <c:dispRSqr val="0"/>
            <c:dispEq val="0"/>
          </c:trendline>
          <c:xVal>
            <c:numRef>
              <c:f>'az 2'!$F$6:$F$10</c:f>
              <c:numCache>
                <c:formatCode>General</c:formatCode>
                <c:ptCount val="5"/>
                <c:pt idx="0">
                  <c:v>0.970873786407767</c:v>
                </c:pt>
                <c:pt idx="1">
                  <c:v>0.88809946714031973</c:v>
                </c:pt>
                <c:pt idx="2">
                  <c:v>0.88028169014084501</c:v>
                </c:pt>
                <c:pt idx="3">
                  <c:v>0.61957868649318459</c:v>
                </c:pt>
                <c:pt idx="4">
                  <c:v>0.47801147227533458</c:v>
                </c:pt>
              </c:numCache>
            </c:numRef>
          </c:xVal>
          <c:yVal>
            <c:numRef>
              <c:f>'az 2'!$G$6:$G$10</c:f>
              <c:numCache>
                <c:formatCode>General</c:formatCode>
                <c:ptCount val="5"/>
                <c:pt idx="0">
                  <c:v>0.6008327554319921</c:v>
                </c:pt>
                <c:pt idx="1">
                  <c:v>0.58137767414994534</c:v>
                </c:pt>
                <c:pt idx="2">
                  <c:v>0.56568542494923801</c:v>
                </c:pt>
                <c:pt idx="3">
                  <c:v>0.53665631459994956</c:v>
                </c:pt>
                <c:pt idx="4">
                  <c:v>0.4898979485566356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83808"/>
        <c:axId val="129410176"/>
      </c:scatterChart>
      <c:valAx>
        <c:axId val="12938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410176"/>
        <c:crosses val="autoZero"/>
        <c:crossBetween val="midCat"/>
      </c:valAx>
      <c:valAx>
        <c:axId val="12941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383808"/>
        <c:crosses val="autoZero"/>
        <c:crossBetween val="midCat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Cd</c:v>
          </c:tx>
          <c:xVal>
            <c:numRef>
              <c:f>'az 2'!$F$6:$F$10</c:f>
              <c:numCache>
                <c:formatCode>General</c:formatCode>
                <c:ptCount val="5"/>
                <c:pt idx="0">
                  <c:v>0.970873786407767</c:v>
                </c:pt>
                <c:pt idx="1">
                  <c:v>0.88809946714031973</c:v>
                </c:pt>
                <c:pt idx="2">
                  <c:v>0.88028169014084501</c:v>
                </c:pt>
                <c:pt idx="3">
                  <c:v>0.61957868649318459</c:v>
                </c:pt>
                <c:pt idx="4">
                  <c:v>0.47801147227533458</c:v>
                </c:pt>
              </c:numCache>
            </c:numRef>
          </c:xVal>
          <c:yVal>
            <c:numRef>
              <c:f>'az 2'!$H$6:$H$10</c:f>
              <c:numCache>
                <c:formatCode>General</c:formatCode>
                <c:ptCount val="5"/>
                <c:pt idx="0">
                  <c:v>0.27484673261359427</c:v>
                </c:pt>
                <c:pt idx="1">
                  <c:v>0.25982723004105818</c:v>
                </c:pt>
                <c:pt idx="2">
                  <c:v>0.26468424031737436</c:v>
                </c:pt>
                <c:pt idx="3">
                  <c:v>0.19637293439389769</c:v>
                </c:pt>
                <c:pt idx="4">
                  <c:v>0.1659640800798719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47584"/>
        <c:axId val="134949120"/>
      </c:scatterChart>
      <c:valAx>
        <c:axId val="1349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949120"/>
        <c:crosses val="autoZero"/>
        <c:crossBetween val="midCat"/>
      </c:valAx>
      <c:valAx>
        <c:axId val="13494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47584"/>
        <c:crosses val="autoZero"/>
        <c:crossBetween val="midCat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experimental</c:v>
          </c:tx>
          <c:xVal>
            <c:numRef>
              <c:f>'az 3'!$F$5:$F$7</c:f>
              <c:numCache>
                <c:formatCode>General</c:formatCode>
                <c:ptCount val="3"/>
                <c:pt idx="0">
                  <c:v>17.888543819998318</c:v>
                </c:pt>
                <c:pt idx="1">
                  <c:v>17.549928774784245</c:v>
                </c:pt>
                <c:pt idx="2">
                  <c:v>17.029386365926403</c:v>
                </c:pt>
              </c:numCache>
            </c:numRef>
          </c:xVal>
          <c:yVal>
            <c:numRef>
              <c:f>'az 3'!$D$5:$D$7</c:f>
              <c:numCache>
                <c:formatCode>General</c:formatCode>
                <c:ptCount val="3"/>
                <c:pt idx="0">
                  <c:v>49</c:v>
                </c:pt>
                <c:pt idx="1">
                  <c:v>43.4</c:v>
                </c:pt>
                <c:pt idx="2">
                  <c:v>41.7</c:v>
                </c:pt>
              </c:numCache>
            </c:numRef>
          </c:yVal>
          <c:smooth val="1"/>
        </c:ser>
        <c:ser>
          <c:idx val="1"/>
          <c:order val="1"/>
          <c:tx>
            <c:v>theory</c:v>
          </c:tx>
          <c:xVal>
            <c:numRef>
              <c:f>'az 3'!$F$5:$F$7</c:f>
              <c:numCache>
                <c:formatCode>General</c:formatCode>
                <c:ptCount val="3"/>
                <c:pt idx="0">
                  <c:v>17.888543819998318</c:v>
                </c:pt>
                <c:pt idx="1">
                  <c:v>17.549928774784245</c:v>
                </c:pt>
                <c:pt idx="2">
                  <c:v>17.029386365926403</c:v>
                </c:pt>
              </c:numCache>
            </c:numRef>
          </c:xVal>
          <c:yVal>
            <c:numRef>
              <c:f>'az 3'!$E$5:$E$7</c:f>
              <c:numCache>
                <c:formatCode>0.000</c:formatCode>
                <c:ptCount val="3"/>
                <c:pt idx="0">
                  <c:v>42.151188028798515</c:v>
                </c:pt>
                <c:pt idx="1">
                  <c:v>41.353301594675123</c:v>
                </c:pt>
                <c:pt idx="2">
                  <c:v>40.126735521242061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70368"/>
        <c:axId val="134992640"/>
      </c:scatterChart>
      <c:valAx>
        <c:axId val="1349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992640"/>
        <c:crosses val="autoZero"/>
        <c:crossBetween val="midCat"/>
      </c:valAx>
      <c:valAx>
        <c:axId val="13499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970368"/>
        <c:crosses val="autoZero"/>
        <c:crossBetween val="midCat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5</xdr:row>
      <xdr:rowOff>14287</xdr:rowOff>
    </xdr:from>
    <xdr:to>
      <xdr:col>17</xdr:col>
      <xdr:colOff>57150</xdr:colOff>
      <xdr:row>20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295274</xdr:colOff>
      <xdr:row>10</xdr:row>
      <xdr:rowOff>128587</xdr:rowOff>
    </xdr:from>
    <xdr:to>
      <xdr:col>8</xdr:col>
      <xdr:colOff>380999</xdr:colOff>
      <xdr:row>25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</xdr:row>
      <xdr:rowOff>90487</xdr:rowOff>
    </xdr:from>
    <xdr:to>
      <xdr:col>14</xdr:col>
      <xdr:colOff>247650</xdr:colOff>
      <xdr:row>18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2"/>
  <sheetViews>
    <sheetView workbookViewId="0">
      <selection activeCell="C4" sqref="C4:F12"/>
    </sheetView>
  </sheetViews>
  <sheetFormatPr defaultRowHeight="15"/>
  <cols>
    <col min="5" max="5" width="15.5703125" customWidth="1"/>
  </cols>
  <sheetData>
    <row r="4" spans="3:6">
      <c r="C4" t="s">
        <v>1</v>
      </c>
      <c r="D4">
        <v>375</v>
      </c>
      <c r="E4" t="s">
        <v>7</v>
      </c>
      <c r="F4">
        <f>(D7^2)/(D6^2)</f>
        <v>0.78254437869822491</v>
      </c>
    </row>
    <row r="5" spans="3:6">
      <c r="C5" t="s">
        <v>0</v>
      </c>
      <c r="D5">
        <v>355</v>
      </c>
      <c r="E5" t="s">
        <v>8</v>
      </c>
      <c r="F5">
        <f>(D5/D4)^0.5</f>
        <v>0.97296796795509499</v>
      </c>
    </row>
    <row r="6" spans="3:6">
      <c r="C6" t="s">
        <v>2</v>
      </c>
      <c r="D6">
        <v>13</v>
      </c>
      <c r="E6" t="s">
        <v>9</v>
      </c>
      <c r="F6">
        <f>(D12/1000)/(((2*9.81*(D4/1000))^0.5)*(D8/1000000))</f>
        <v>0.30183950761155409</v>
      </c>
    </row>
    <row r="7" spans="3:6">
      <c r="C7" t="s">
        <v>3</v>
      </c>
      <c r="D7">
        <v>11.5</v>
      </c>
      <c r="E7" t="s">
        <v>10</v>
      </c>
      <c r="F7">
        <f>F4*F5</f>
        <v>0.76139061397669416</v>
      </c>
    </row>
    <row r="8" spans="3:6">
      <c r="C8" t="s">
        <v>11</v>
      </c>
      <c r="D8">
        <f>(3.14*D6^2)/4</f>
        <v>132.66499999999999</v>
      </c>
    </row>
    <row r="9" spans="3:6">
      <c r="C9" t="s">
        <v>12</v>
      </c>
      <c r="D9">
        <f>(3.14*D7^2)/4</f>
        <v>103.81625000000001</v>
      </c>
    </row>
    <row r="10" spans="3:6">
      <c r="C10" t="s">
        <v>5</v>
      </c>
      <c r="D10">
        <v>15</v>
      </c>
    </row>
    <row r="11" spans="3:6">
      <c r="C11" t="s">
        <v>4</v>
      </c>
      <c r="D11">
        <v>138.1</v>
      </c>
    </row>
    <row r="12" spans="3:6">
      <c r="C12" t="s">
        <v>6</v>
      </c>
      <c r="D12">
        <f>D10/D11</f>
        <v>0.10861694424330195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0"/>
  <sheetViews>
    <sheetView workbookViewId="0">
      <selection activeCell="S24" sqref="S24"/>
    </sheetView>
  </sheetViews>
  <sheetFormatPr defaultRowHeight="15"/>
  <cols>
    <col min="6" max="7" width="13.7109375" customWidth="1"/>
  </cols>
  <sheetData>
    <row r="5" spans="3:8">
      <c r="C5" t="s">
        <v>5</v>
      </c>
      <c r="D5" t="s">
        <v>13</v>
      </c>
      <c r="E5" t="s">
        <v>1</v>
      </c>
      <c r="F5" t="s">
        <v>16</v>
      </c>
      <c r="G5" t="s">
        <v>14</v>
      </c>
      <c r="H5" t="s">
        <v>15</v>
      </c>
    </row>
    <row r="6" spans="3:8">
      <c r="C6">
        <v>15</v>
      </c>
      <c r="D6">
        <v>154.5</v>
      </c>
      <c r="E6">
        <v>361</v>
      </c>
      <c r="F6">
        <f>(C6*10)/D6</f>
        <v>0.970873786407767</v>
      </c>
      <c r="G6">
        <f>(E6/1000)^0.5</f>
        <v>0.6008327554319921</v>
      </c>
      <c r="H6">
        <f>(F6/10000)/(((2*9.81*(E6/1000))^0.5)*(132.73/1000000))</f>
        <v>0.27484673261359427</v>
      </c>
    </row>
    <row r="7" spans="3:8">
      <c r="C7">
        <v>15</v>
      </c>
      <c r="D7">
        <v>168.9</v>
      </c>
      <c r="E7">
        <v>338</v>
      </c>
      <c r="F7">
        <f>(C7*10)/D7</f>
        <v>0.88809946714031973</v>
      </c>
      <c r="G7">
        <f>(E7/1000)^0.5</f>
        <v>0.58137767414994534</v>
      </c>
      <c r="H7">
        <f>(F7/10000)/(((2*9.81*(E7/1000))^0.5)*(132.73/1000000))</f>
        <v>0.25982723004105818</v>
      </c>
    </row>
    <row r="8" spans="3:8">
      <c r="C8">
        <v>15</v>
      </c>
      <c r="D8">
        <v>170.4</v>
      </c>
      <c r="E8">
        <v>320</v>
      </c>
      <c r="F8">
        <f>(C8*10)/D8</f>
        <v>0.88028169014084501</v>
      </c>
      <c r="G8">
        <f>(E8/1000)^0.5</f>
        <v>0.56568542494923801</v>
      </c>
      <c r="H8">
        <f>(F8/10000)/(((2*9.81*(E8/1000))^0.5)*(132.73/1000000))</f>
        <v>0.26468424031737436</v>
      </c>
    </row>
    <row r="9" spans="3:8">
      <c r="C9">
        <v>15</v>
      </c>
      <c r="D9">
        <v>242.1</v>
      </c>
      <c r="E9">
        <v>288</v>
      </c>
      <c r="F9">
        <f>(C9*10)/D9</f>
        <v>0.61957868649318459</v>
      </c>
      <c r="G9">
        <f>(E9/1000)^0.5</f>
        <v>0.53665631459994956</v>
      </c>
      <c r="H9">
        <f>(F9/10000)/(((2*9.81*(E9/1000))^0.5)*(132.73/1000000))</f>
        <v>0.19637293439389769</v>
      </c>
    </row>
    <row r="10" spans="3:8">
      <c r="C10">
        <v>15</v>
      </c>
      <c r="D10">
        <v>313.8</v>
      </c>
      <c r="E10">
        <v>240</v>
      </c>
      <c r="F10">
        <f>(C10*10)/D10</f>
        <v>0.47801147227533458</v>
      </c>
      <c r="G10">
        <f>(E10/1000)^0.5</f>
        <v>0.4898979485566356</v>
      </c>
      <c r="H10">
        <f>(F10/10000)/(((2*9.81*(E10/1000))^0.5)*(132.73/1000000))</f>
        <v>0.1659640800798719</v>
      </c>
    </row>
  </sheetData>
  <sortState ref="C6:H10">
    <sortCondition descending="1" ref="E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7"/>
  <sheetViews>
    <sheetView tabSelected="1" workbookViewId="0">
      <selection activeCell="E5" sqref="E5:E7"/>
    </sheetView>
  </sheetViews>
  <sheetFormatPr defaultRowHeight="15"/>
  <cols>
    <col min="4" max="4" width="11.42578125" customWidth="1"/>
    <col min="5" max="5" width="11.28515625" customWidth="1"/>
    <col min="6" max="6" width="14" customWidth="1"/>
  </cols>
  <sheetData>
    <row r="4" spans="3:6">
      <c r="C4" t="s">
        <v>1</v>
      </c>
      <c r="D4" t="s">
        <v>17</v>
      </c>
      <c r="E4" t="s">
        <v>18</v>
      </c>
      <c r="F4" t="s">
        <v>19</v>
      </c>
    </row>
    <row r="5" spans="3:6">
      <c r="C5">
        <v>320</v>
      </c>
      <c r="D5">
        <v>49</v>
      </c>
      <c r="E5" s="1">
        <f>(2*0.021904*((C5/1000)^0.5))/((132.73/1000000)*(19.62^0.5))</f>
        <v>42.151188028798515</v>
      </c>
      <c r="F5">
        <f>C5^0.5</f>
        <v>17.888543819998318</v>
      </c>
    </row>
    <row r="6" spans="3:6">
      <c r="C6">
        <v>308</v>
      </c>
      <c r="D6">
        <v>43.4</v>
      </c>
      <c r="E6" s="1">
        <f t="shared" ref="E6:E7" si="0">(2*0.021904*((C6/1000)^0.5))/((132.73/1000000)*(19.62^0.5))</f>
        <v>41.353301594675123</v>
      </c>
      <c r="F6">
        <f t="shared" ref="F6:F7" si="1">C6^0.5</f>
        <v>17.549928774784245</v>
      </c>
    </row>
    <row r="7" spans="3:6">
      <c r="C7">
        <v>290</v>
      </c>
      <c r="D7">
        <v>41.7</v>
      </c>
      <c r="E7" s="1">
        <f t="shared" si="0"/>
        <v>40.126735521242061</v>
      </c>
      <c r="F7">
        <f t="shared" si="1"/>
        <v>17.029386365926403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az 1</vt:lpstr>
      <vt:lpstr>az 2</vt:lpstr>
      <vt:lpstr>az 3</vt:lpstr>
    </vt:vector>
  </TitlesOfParts>
  <Company>Office07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hajir</dc:creator>
  <cp:lastModifiedBy>hajir</cp:lastModifiedBy>
  <dcterms:created xsi:type="dcterms:W3CDTF">2015-10-23T17:09:41Z</dcterms:created>
  <dcterms:modified xsi:type="dcterms:W3CDTF">2016-04-04T19:22:42Z</dcterms:modified>
</cp:coreProperties>
</file>