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880" windowHeight="8025" activeTab="2"/>
  </bookViews>
  <sheets>
    <sheet name="محیط زیست" sheetId="1" r:id="rId1"/>
    <sheet name="اجتماعی" sheetId="2" r:id="rId2"/>
    <sheet name="اقتصادی" sheetId="3" r:id="rId3"/>
    <sheet name="بارومتر پایداری" sheetId="4" r:id="rId4"/>
    <sheet name="envir" sheetId="5" r:id="rId5"/>
    <sheet name="Sheet2" sheetId="6" r:id="rId6"/>
  </sheets>
  <calcPr calcId="145621"/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5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28" i="4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89" i="3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70" i="2"/>
  <c r="D86" i="2"/>
  <c r="E86" i="2"/>
  <c r="F86" i="2"/>
  <c r="G86" i="2"/>
  <c r="C86" i="2"/>
  <c r="C71" i="2"/>
  <c r="D71" i="2"/>
  <c r="E71" i="2"/>
  <c r="F71" i="2"/>
  <c r="G71" i="2"/>
  <c r="C72" i="2"/>
  <c r="D72" i="2"/>
  <c r="E72" i="2"/>
  <c r="F72" i="2"/>
  <c r="G72" i="2"/>
  <c r="C73" i="2"/>
  <c r="D73" i="2"/>
  <c r="E73" i="2"/>
  <c r="F73" i="2"/>
  <c r="G73" i="2"/>
  <c r="C74" i="2"/>
  <c r="D74" i="2"/>
  <c r="E74" i="2"/>
  <c r="F74" i="2"/>
  <c r="G74" i="2"/>
  <c r="C75" i="2"/>
  <c r="D75" i="2"/>
  <c r="E75" i="2"/>
  <c r="F75" i="2"/>
  <c r="G75" i="2"/>
  <c r="C76" i="2"/>
  <c r="D76" i="2"/>
  <c r="E76" i="2"/>
  <c r="F76" i="2"/>
  <c r="G76" i="2"/>
  <c r="C77" i="2"/>
  <c r="D77" i="2"/>
  <c r="E77" i="2"/>
  <c r="F77" i="2"/>
  <c r="G77" i="2"/>
  <c r="C78" i="2"/>
  <c r="D78" i="2"/>
  <c r="E78" i="2"/>
  <c r="F78" i="2"/>
  <c r="G78" i="2"/>
  <c r="C79" i="2"/>
  <c r="D79" i="2"/>
  <c r="E79" i="2"/>
  <c r="F79" i="2"/>
  <c r="G79" i="2"/>
  <c r="C80" i="2"/>
  <c r="D80" i="2"/>
  <c r="E80" i="2"/>
  <c r="F80" i="2"/>
  <c r="G80" i="2"/>
  <c r="C81" i="2"/>
  <c r="D81" i="2"/>
  <c r="E81" i="2"/>
  <c r="F81" i="2"/>
  <c r="G81" i="2"/>
  <c r="C82" i="2"/>
  <c r="D82" i="2"/>
  <c r="E82" i="2"/>
  <c r="F82" i="2"/>
  <c r="G82" i="2"/>
  <c r="C83" i="2"/>
  <c r="D83" i="2"/>
  <c r="E83" i="2"/>
  <c r="F83" i="2"/>
  <c r="G83" i="2"/>
  <c r="C84" i="2"/>
  <c r="D84" i="2"/>
  <c r="E84" i="2"/>
  <c r="F84" i="2"/>
  <c r="G84" i="2"/>
  <c r="C85" i="2"/>
  <c r="D85" i="2"/>
  <c r="E85" i="2"/>
  <c r="F85" i="2"/>
  <c r="G85" i="2"/>
  <c r="G70" i="2"/>
  <c r="F70" i="2"/>
  <c r="E70" i="2"/>
  <c r="D70" i="2"/>
  <c r="C70" i="2"/>
  <c r="G69" i="2"/>
  <c r="F69" i="2"/>
  <c r="E69" i="2"/>
  <c r="D69" i="2"/>
  <c r="C69" i="2"/>
  <c r="P67" i="2"/>
  <c r="Q67" i="2"/>
  <c r="R67" i="2"/>
  <c r="D67" i="2"/>
  <c r="E67" i="2"/>
  <c r="F67" i="2"/>
  <c r="G67" i="2"/>
  <c r="H67" i="2"/>
  <c r="I67" i="2"/>
  <c r="J67" i="2"/>
  <c r="K67" i="2"/>
  <c r="L67" i="2"/>
  <c r="M67" i="2"/>
  <c r="N67" i="2"/>
  <c r="O67" i="2"/>
  <c r="C67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C51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C47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C46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C45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G92" i="1"/>
  <c r="D108" i="1"/>
  <c r="E108" i="1"/>
  <c r="F108" i="1"/>
  <c r="C108" i="1"/>
  <c r="C93" i="1"/>
  <c r="D93" i="1"/>
  <c r="E93" i="1"/>
  <c r="F93" i="1"/>
  <c r="C94" i="1"/>
  <c r="D94" i="1"/>
  <c r="E94" i="1"/>
  <c r="F94" i="1"/>
  <c r="C95" i="1"/>
  <c r="D95" i="1"/>
  <c r="E95" i="1"/>
  <c r="F95" i="1"/>
  <c r="C96" i="1"/>
  <c r="D96" i="1"/>
  <c r="E96" i="1"/>
  <c r="F96" i="1"/>
  <c r="C97" i="1"/>
  <c r="D97" i="1"/>
  <c r="E97" i="1"/>
  <c r="F97" i="1"/>
  <c r="C98" i="1"/>
  <c r="D98" i="1"/>
  <c r="E98" i="1"/>
  <c r="F98" i="1"/>
  <c r="C99" i="1"/>
  <c r="D99" i="1"/>
  <c r="E99" i="1"/>
  <c r="F99" i="1"/>
  <c r="C100" i="1"/>
  <c r="D100" i="1"/>
  <c r="E100" i="1"/>
  <c r="F100" i="1"/>
  <c r="C101" i="1"/>
  <c r="D101" i="1"/>
  <c r="E101" i="1"/>
  <c r="F101" i="1"/>
  <c r="C102" i="1"/>
  <c r="D102" i="1"/>
  <c r="E102" i="1"/>
  <c r="F102" i="1"/>
  <c r="C103" i="1"/>
  <c r="D103" i="1"/>
  <c r="E103" i="1"/>
  <c r="F103" i="1"/>
  <c r="C104" i="1"/>
  <c r="D104" i="1"/>
  <c r="E104" i="1"/>
  <c r="F104" i="1"/>
  <c r="C105" i="1"/>
  <c r="D105" i="1"/>
  <c r="E105" i="1"/>
  <c r="F105" i="1"/>
  <c r="C106" i="1"/>
  <c r="D106" i="1"/>
  <c r="E106" i="1"/>
  <c r="F106" i="1"/>
  <c r="C107" i="1"/>
  <c r="D107" i="1"/>
  <c r="E107" i="1"/>
  <c r="F107" i="1"/>
  <c r="F92" i="1"/>
  <c r="E92" i="1"/>
  <c r="D92" i="1"/>
  <c r="C92" i="1"/>
  <c r="F91" i="1"/>
  <c r="E91" i="1"/>
  <c r="D91" i="1"/>
  <c r="C91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C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D66" i="1"/>
  <c r="E66" i="1"/>
  <c r="E67" i="1" s="1"/>
  <c r="F66" i="1"/>
  <c r="G66" i="1"/>
  <c r="G67" i="1" s="1"/>
  <c r="H66" i="1"/>
  <c r="I66" i="1"/>
  <c r="I67" i="1" s="1"/>
  <c r="J66" i="1"/>
  <c r="K66" i="1"/>
  <c r="K67" i="1" s="1"/>
  <c r="L66" i="1"/>
  <c r="M66" i="1"/>
  <c r="M67" i="1" s="1"/>
  <c r="N66" i="1"/>
  <c r="O66" i="1"/>
  <c r="O67" i="1" s="1"/>
  <c r="P66" i="1"/>
  <c r="D67" i="1"/>
  <c r="F67" i="1"/>
  <c r="H67" i="1"/>
  <c r="J67" i="1"/>
  <c r="L67" i="1"/>
  <c r="N67" i="1"/>
  <c r="P67" i="1"/>
  <c r="C67" i="1"/>
  <c r="C66" i="1"/>
  <c r="C65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C49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27" i="1"/>
  <c r="C25" i="3" l="1"/>
  <c r="D25" i="3"/>
  <c r="E25" i="3"/>
  <c r="F25" i="3"/>
  <c r="G25" i="3"/>
  <c r="H25" i="3"/>
  <c r="I25" i="3"/>
  <c r="J25" i="3"/>
  <c r="K25" i="3"/>
  <c r="L25" i="3"/>
  <c r="C26" i="3"/>
  <c r="D26" i="3"/>
  <c r="E26" i="3"/>
  <c r="F26" i="3"/>
  <c r="G26" i="3"/>
  <c r="H26" i="3"/>
  <c r="I26" i="3"/>
  <c r="J26" i="3"/>
  <c r="K26" i="3"/>
  <c r="L26" i="3"/>
  <c r="C27" i="3"/>
  <c r="D27" i="3"/>
  <c r="E27" i="3"/>
  <c r="F27" i="3"/>
  <c r="G27" i="3"/>
  <c r="H27" i="3"/>
  <c r="I27" i="3"/>
  <c r="J27" i="3"/>
  <c r="K27" i="3"/>
  <c r="L27" i="3"/>
  <c r="C28" i="3"/>
  <c r="D28" i="3"/>
  <c r="E28" i="3"/>
  <c r="F28" i="3"/>
  <c r="G28" i="3"/>
  <c r="H28" i="3"/>
  <c r="I28" i="3"/>
  <c r="J28" i="3"/>
  <c r="K28" i="3"/>
  <c r="L28" i="3"/>
  <c r="C29" i="3"/>
  <c r="D29" i="3"/>
  <c r="E29" i="3"/>
  <c r="F29" i="3"/>
  <c r="G29" i="3"/>
  <c r="H29" i="3"/>
  <c r="I29" i="3"/>
  <c r="J29" i="3"/>
  <c r="K29" i="3"/>
  <c r="L29" i="3"/>
  <c r="C30" i="3"/>
  <c r="D30" i="3"/>
  <c r="E30" i="3"/>
  <c r="F30" i="3"/>
  <c r="G30" i="3"/>
  <c r="H30" i="3"/>
  <c r="I30" i="3"/>
  <c r="J30" i="3"/>
  <c r="K30" i="3"/>
  <c r="L30" i="3"/>
  <c r="C31" i="3"/>
  <c r="D31" i="3"/>
  <c r="E31" i="3"/>
  <c r="F31" i="3"/>
  <c r="G31" i="3"/>
  <c r="H31" i="3"/>
  <c r="I31" i="3"/>
  <c r="J31" i="3"/>
  <c r="K31" i="3"/>
  <c r="L31" i="3"/>
  <c r="C32" i="3"/>
  <c r="D32" i="3"/>
  <c r="E32" i="3"/>
  <c r="F32" i="3"/>
  <c r="G32" i="3"/>
  <c r="H32" i="3"/>
  <c r="I32" i="3"/>
  <c r="J32" i="3"/>
  <c r="K32" i="3"/>
  <c r="L32" i="3"/>
  <c r="C33" i="3"/>
  <c r="D33" i="3"/>
  <c r="E33" i="3"/>
  <c r="F33" i="3"/>
  <c r="G33" i="3"/>
  <c r="H33" i="3"/>
  <c r="I33" i="3"/>
  <c r="J33" i="3"/>
  <c r="K33" i="3"/>
  <c r="L33" i="3"/>
  <c r="C34" i="3"/>
  <c r="D34" i="3"/>
  <c r="E34" i="3"/>
  <c r="F34" i="3"/>
  <c r="G34" i="3"/>
  <c r="H34" i="3"/>
  <c r="I34" i="3"/>
  <c r="J34" i="3"/>
  <c r="K34" i="3"/>
  <c r="L34" i="3"/>
  <c r="C35" i="3"/>
  <c r="D35" i="3"/>
  <c r="E35" i="3"/>
  <c r="F35" i="3"/>
  <c r="G35" i="3"/>
  <c r="H35" i="3"/>
  <c r="I35" i="3"/>
  <c r="J35" i="3"/>
  <c r="K35" i="3"/>
  <c r="L35" i="3"/>
  <c r="C36" i="3"/>
  <c r="D36" i="3"/>
  <c r="E36" i="3"/>
  <c r="F36" i="3"/>
  <c r="G36" i="3"/>
  <c r="H36" i="3"/>
  <c r="I36" i="3"/>
  <c r="J36" i="3"/>
  <c r="K36" i="3"/>
  <c r="L36" i="3"/>
  <c r="C37" i="3"/>
  <c r="D37" i="3"/>
  <c r="E37" i="3"/>
  <c r="F37" i="3"/>
  <c r="G37" i="3"/>
  <c r="H37" i="3"/>
  <c r="I37" i="3"/>
  <c r="J37" i="3"/>
  <c r="K37" i="3"/>
  <c r="L37" i="3"/>
  <c r="C38" i="3"/>
  <c r="D38" i="3"/>
  <c r="E38" i="3"/>
  <c r="F38" i="3"/>
  <c r="G38" i="3"/>
  <c r="G59" i="3" s="1"/>
  <c r="H38" i="3"/>
  <c r="H59" i="3" s="1"/>
  <c r="I38" i="3"/>
  <c r="I59" i="3" s="1"/>
  <c r="J38" i="3"/>
  <c r="K38" i="3"/>
  <c r="L38" i="3"/>
  <c r="L59" i="3" s="1"/>
  <c r="C39" i="3"/>
  <c r="C60" i="3" s="1"/>
  <c r="D39" i="3"/>
  <c r="E39" i="3"/>
  <c r="F39" i="3"/>
  <c r="F60" i="3" s="1"/>
  <c r="G39" i="3"/>
  <c r="H39" i="3"/>
  <c r="I39" i="3"/>
  <c r="J39" i="3"/>
  <c r="J60" i="3" s="1"/>
  <c r="K39" i="3"/>
  <c r="K60" i="3" s="1"/>
  <c r="L39" i="3"/>
  <c r="C40" i="3"/>
  <c r="D40" i="3"/>
  <c r="D61" i="3" s="1"/>
  <c r="E40" i="3"/>
  <c r="E61" i="3" s="1"/>
  <c r="F40" i="3"/>
  <c r="G40" i="3"/>
  <c r="H40" i="3"/>
  <c r="H61" i="3" s="1"/>
  <c r="I40" i="3"/>
  <c r="I61" i="3" s="1"/>
  <c r="J40" i="3"/>
  <c r="K40" i="3"/>
  <c r="L40" i="3"/>
  <c r="L61" i="3" s="1"/>
  <c r="C46" i="3"/>
  <c r="D46" i="3"/>
  <c r="E46" i="3"/>
  <c r="F46" i="3"/>
  <c r="G46" i="3"/>
  <c r="H46" i="3"/>
  <c r="I46" i="3"/>
  <c r="J46" i="3"/>
  <c r="K46" i="3"/>
  <c r="L46" i="3"/>
  <c r="C47" i="3"/>
  <c r="D47" i="3"/>
  <c r="E47" i="3"/>
  <c r="F47" i="3"/>
  <c r="G47" i="3"/>
  <c r="H47" i="3"/>
  <c r="I47" i="3"/>
  <c r="J47" i="3"/>
  <c r="K47" i="3"/>
  <c r="L47" i="3"/>
  <c r="C48" i="3"/>
  <c r="D48" i="3"/>
  <c r="E48" i="3"/>
  <c r="F48" i="3"/>
  <c r="G48" i="3"/>
  <c r="H48" i="3"/>
  <c r="I48" i="3"/>
  <c r="J48" i="3"/>
  <c r="K48" i="3"/>
  <c r="L48" i="3"/>
  <c r="C49" i="3"/>
  <c r="D49" i="3"/>
  <c r="E49" i="3"/>
  <c r="F49" i="3"/>
  <c r="G49" i="3"/>
  <c r="H49" i="3"/>
  <c r="I49" i="3"/>
  <c r="J49" i="3"/>
  <c r="K49" i="3"/>
  <c r="L49" i="3"/>
  <c r="C50" i="3"/>
  <c r="D50" i="3"/>
  <c r="E50" i="3"/>
  <c r="F50" i="3"/>
  <c r="G50" i="3"/>
  <c r="H50" i="3"/>
  <c r="I50" i="3"/>
  <c r="J50" i="3"/>
  <c r="K50" i="3"/>
  <c r="L50" i="3"/>
  <c r="C51" i="3"/>
  <c r="D51" i="3"/>
  <c r="E51" i="3"/>
  <c r="F51" i="3"/>
  <c r="G51" i="3"/>
  <c r="H51" i="3"/>
  <c r="I51" i="3"/>
  <c r="J51" i="3"/>
  <c r="K51" i="3"/>
  <c r="L51" i="3"/>
  <c r="C52" i="3"/>
  <c r="D52" i="3"/>
  <c r="E52" i="3"/>
  <c r="F52" i="3"/>
  <c r="G52" i="3"/>
  <c r="H52" i="3"/>
  <c r="I52" i="3"/>
  <c r="J52" i="3"/>
  <c r="K52" i="3"/>
  <c r="L52" i="3"/>
  <c r="C53" i="3"/>
  <c r="D53" i="3"/>
  <c r="E53" i="3"/>
  <c r="F53" i="3"/>
  <c r="G53" i="3"/>
  <c r="H53" i="3"/>
  <c r="I53" i="3"/>
  <c r="J53" i="3"/>
  <c r="K53" i="3"/>
  <c r="L53" i="3"/>
  <c r="C54" i="3"/>
  <c r="D54" i="3"/>
  <c r="E54" i="3"/>
  <c r="F54" i="3"/>
  <c r="G54" i="3"/>
  <c r="H54" i="3"/>
  <c r="I54" i="3"/>
  <c r="J54" i="3"/>
  <c r="K54" i="3"/>
  <c r="L54" i="3"/>
  <c r="C55" i="3"/>
  <c r="D55" i="3"/>
  <c r="E55" i="3"/>
  <c r="F55" i="3"/>
  <c r="G55" i="3"/>
  <c r="H55" i="3"/>
  <c r="I55" i="3"/>
  <c r="J55" i="3"/>
  <c r="K55" i="3"/>
  <c r="L55" i="3"/>
  <c r="C56" i="3"/>
  <c r="D56" i="3"/>
  <c r="E56" i="3"/>
  <c r="F56" i="3"/>
  <c r="G56" i="3"/>
  <c r="H56" i="3"/>
  <c r="I56" i="3"/>
  <c r="J56" i="3"/>
  <c r="K56" i="3"/>
  <c r="L56" i="3"/>
  <c r="C57" i="3"/>
  <c r="D57" i="3"/>
  <c r="E57" i="3"/>
  <c r="F57" i="3"/>
  <c r="G57" i="3"/>
  <c r="H57" i="3"/>
  <c r="I57" i="3"/>
  <c r="J57" i="3"/>
  <c r="K57" i="3"/>
  <c r="L57" i="3"/>
  <c r="C58" i="3"/>
  <c r="D58" i="3"/>
  <c r="E58" i="3"/>
  <c r="F58" i="3"/>
  <c r="G58" i="3"/>
  <c r="H58" i="3"/>
  <c r="I58" i="3"/>
  <c r="J58" i="3"/>
  <c r="K58" i="3"/>
  <c r="L58" i="3"/>
  <c r="C59" i="3"/>
  <c r="D59" i="3"/>
  <c r="E59" i="3"/>
  <c r="F59" i="3"/>
  <c r="J59" i="3"/>
  <c r="K59" i="3"/>
  <c r="D60" i="3"/>
  <c r="E60" i="3"/>
  <c r="G60" i="3"/>
  <c r="H60" i="3"/>
  <c r="I60" i="3"/>
  <c r="L60" i="3"/>
  <c r="C61" i="3"/>
  <c r="F61" i="3"/>
  <c r="G61" i="3"/>
  <c r="J61" i="3"/>
  <c r="K61" i="3"/>
  <c r="C88" i="3"/>
  <c r="D88" i="3"/>
  <c r="E88" i="3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D164" i="5"/>
  <c r="E164" i="5"/>
  <c r="F164" i="5"/>
  <c r="G164" i="5"/>
  <c r="H164" i="5"/>
  <c r="I164" i="5"/>
  <c r="J164" i="5"/>
  <c r="K164" i="5"/>
  <c r="L164" i="5"/>
  <c r="M164" i="5"/>
  <c r="N164" i="5"/>
  <c r="G185" i="5" s="1"/>
  <c r="O164" i="5"/>
  <c r="P164" i="5"/>
  <c r="Q164" i="5"/>
  <c r="R164" i="5"/>
  <c r="S164" i="5"/>
  <c r="D165" i="5"/>
  <c r="E165" i="5"/>
  <c r="D186" i="5" s="1"/>
  <c r="F165" i="5"/>
  <c r="G165" i="5"/>
  <c r="H165" i="5"/>
  <c r="I165" i="5"/>
  <c r="J165" i="5"/>
  <c r="K165" i="5"/>
  <c r="L165" i="5"/>
  <c r="M165" i="5"/>
  <c r="N165" i="5"/>
  <c r="O165" i="5"/>
  <c r="P165" i="5"/>
  <c r="Q165" i="5"/>
  <c r="H186" i="5" s="1"/>
  <c r="R165" i="5"/>
  <c r="S165" i="5"/>
  <c r="D166" i="5"/>
  <c r="E166" i="5"/>
  <c r="F166" i="5"/>
  <c r="G166" i="5"/>
  <c r="H166" i="5"/>
  <c r="I166" i="5"/>
  <c r="J166" i="5"/>
  <c r="K166" i="5"/>
  <c r="L166" i="5"/>
  <c r="M166" i="5"/>
  <c r="F187" i="5" s="1"/>
  <c r="N166" i="5"/>
  <c r="G187" i="5" s="1"/>
  <c r="O166" i="5"/>
  <c r="P166" i="5"/>
  <c r="Q166" i="5"/>
  <c r="R166" i="5"/>
  <c r="S166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H188" i="5" s="1"/>
  <c r="R167" i="5"/>
  <c r="S167" i="5"/>
  <c r="D168" i="5"/>
  <c r="E168" i="5"/>
  <c r="F168" i="5"/>
  <c r="G168" i="5"/>
  <c r="H168" i="5"/>
  <c r="I168" i="5"/>
  <c r="J168" i="5"/>
  <c r="K168" i="5"/>
  <c r="L168" i="5"/>
  <c r="M168" i="5"/>
  <c r="F189" i="5" s="1"/>
  <c r="N168" i="5"/>
  <c r="G189" i="5" s="1"/>
  <c r="O168" i="5"/>
  <c r="P168" i="5"/>
  <c r="Q168" i="5"/>
  <c r="R168" i="5"/>
  <c r="S168" i="5"/>
  <c r="D169" i="5"/>
  <c r="E169" i="5"/>
  <c r="D190" i="5" s="1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D170" i="5"/>
  <c r="E170" i="5"/>
  <c r="F170" i="5"/>
  <c r="G170" i="5"/>
  <c r="H170" i="5"/>
  <c r="I170" i="5"/>
  <c r="J170" i="5"/>
  <c r="K170" i="5"/>
  <c r="L170" i="5"/>
  <c r="M170" i="5"/>
  <c r="F191" i="5" s="1"/>
  <c r="N170" i="5"/>
  <c r="G191" i="5" s="1"/>
  <c r="O170" i="5"/>
  <c r="P170" i="5"/>
  <c r="Q170" i="5"/>
  <c r="R170" i="5"/>
  <c r="S170" i="5"/>
  <c r="D171" i="5"/>
  <c r="E171" i="5"/>
  <c r="D192" i="5" s="1"/>
  <c r="F171" i="5"/>
  <c r="G171" i="5"/>
  <c r="H171" i="5"/>
  <c r="I171" i="5"/>
  <c r="J171" i="5"/>
  <c r="K171" i="5"/>
  <c r="L171" i="5"/>
  <c r="M171" i="5"/>
  <c r="N171" i="5"/>
  <c r="O171" i="5"/>
  <c r="P171" i="5"/>
  <c r="Q171" i="5"/>
  <c r="H192" i="5" s="1"/>
  <c r="R171" i="5"/>
  <c r="S171" i="5"/>
  <c r="D172" i="5"/>
  <c r="E172" i="5"/>
  <c r="F172" i="5"/>
  <c r="G172" i="5"/>
  <c r="H172" i="5"/>
  <c r="I172" i="5"/>
  <c r="J172" i="5"/>
  <c r="K172" i="5"/>
  <c r="L172" i="5"/>
  <c r="M172" i="5"/>
  <c r="N172" i="5"/>
  <c r="G193" i="5" s="1"/>
  <c r="O172" i="5"/>
  <c r="P172" i="5"/>
  <c r="Q172" i="5"/>
  <c r="R172" i="5"/>
  <c r="S172" i="5"/>
  <c r="D173" i="5"/>
  <c r="E173" i="5"/>
  <c r="D194" i="5" s="1"/>
  <c r="F173" i="5"/>
  <c r="G173" i="5"/>
  <c r="H173" i="5"/>
  <c r="I173" i="5"/>
  <c r="J173" i="5"/>
  <c r="K173" i="5"/>
  <c r="L173" i="5"/>
  <c r="M173" i="5"/>
  <c r="N173" i="5"/>
  <c r="O173" i="5"/>
  <c r="P173" i="5"/>
  <c r="Q173" i="5"/>
  <c r="H194" i="5" s="1"/>
  <c r="R173" i="5"/>
  <c r="S173" i="5"/>
  <c r="D174" i="5"/>
  <c r="E174" i="5"/>
  <c r="F174" i="5"/>
  <c r="G174" i="5"/>
  <c r="H174" i="5"/>
  <c r="I174" i="5"/>
  <c r="J174" i="5"/>
  <c r="K174" i="5"/>
  <c r="L174" i="5"/>
  <c r="M174" i="5"/>
  <c r="F195" i="5" s="1"/>
  <c r="N174" i="5"/>
  <c r="G195" i="5" s="1"/>
  <c r="O174" i="5"/>
  <c r="P174" i="5"/>
  <c r="Q174" i="5"/>
  <c r="R174" i="5"/>
  <c r="S174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H196" i="5" s="1"/>
  <c r="R175" i="5"/>
  <c r="S175" i="5"/>
  <c r="D176" i="5"/>
  <c r="E176" i="5"/>
  <c r="F176" i="5"/>
  <c r="G176" i="5"/>
  <c r="H176" i="5"/>
  <c r="I176" i="5"/>
  <c r="J176" i="5"/>
  <c r="K176" i="5"/>
  <c r="L176" i="5"/>
  <c r="M176" i="5"/>
  <c r="F197" i="5" s="1"/>
  <c r="N176" i="5"/>
  <c r="G197" i="5" s="1"/>
  <c r="O176" i="5"/>
  <c r="P176" i="5"/>
  <c r="Q176" i="5"/>
  <c r="R176" i="5"/>
  <c r="S176" i="5"/>
  <c r="D177" i="5"/>
  <c r="E177" i="5"/>
  <c r="D198" i="5" s="1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D178" i="5"/>
  <c r="E178" i="5"/>
  <c r="F178" i="5"/>
  <c r="G178" i="5"/>
  <c r="H178" i="5"/>
  <c r="I178" i="5"/>
  <c r="J178" i="5"/>
  <c r="K178" i="5"/>
  <c r="L178" i="5"/>
  <c r="M178" i="5"/>
  <c r="F199" i="5" s="1"/>
  <c r="N178" i="5"/>
  <c r="G199" i="5" s="1"/>
  <c r="O178" i="5"/>
  <c r="P178" i="5"/>
  <c r="Q178" i="5"/>
  <c r="R178" i="5"/>
  <c r="S178" i="5"/>
  <c r="D179" i="5"/>
  <c r="E179" i="5"/>
  <c r="D200" i="5" s="1"/>
  <c r="F179" i="5"/>
  <c r="G179" i="5"/>
  <c r="H179" i="5"/>
  <c r="I179" i="5"/>
  <c r="J179" i="5"/>
  <c r="K179" i="5"/>
  <c r="L179" i="5"/>
  <c r="M179" i="5"/>
  <c r="N179" i="5"/>
  <c r="O179" i="5"/>
  <c r="P179" i="5"/>
  <c r="Q179" i="5"/>
  <c r="H200" i="5" s="1"/>
  <c r="R179" i="5"/>
  <c r="S179" i="5"/>
  <c r="D180" i="5"/>
  <c r="E180" i="5"/>
  <c r="F180" i="5"/>
  <c r="G180" i="5"/>
  <c r="H180" i="5"/>
  <c r="I180" i="5"/>
  <c r="J180" i="5"/>
  <c r="K180" i="5"/>
  <c r="L180" i="5"/>
  <c r="M180" i="5"/>
  <c r="N180" i="5"/>
  <c r="G201" i="5" s="1"/>
  <c r="O180" i="5"/>
  <c r="P180" i="5"/>
  <c r="Q180" i="5"/>
  <c r="R180" i="5"/>
  <c r="S180" i="5"/>
  <c r="D184" i="5"/>
  <c r="E184" i="5"/>
  <c r="F184" i="5"/>
  <c r="G184" i="5"/>
  <c r="H184" i="5"/>
  <c r="F185" i="5"/>
  <c r="D188" i="5"/>
  <c r="H190" i="5"/>
  <c r="F193" i="5"/>
  <c r="D196" i="5"/>
  <c r="H198" i="5"/>
  <c r="F201" i="5"/>
  <c r="F91" i="5"/>
  <c r="E91" i="5"/>
  <c r="D91" i="5"/>
  <c r="C91" i="5"/>
  <c r="P63" i="5"/>
  <c r="N63" i="5"/>
  <c r="M63" i="5"/>
  <c r="L63" i="5"/>
  <c r="J63" i="5"/>
  <c r="I63" i="5"/>
  <c r="H63" i="5"/>
  <c r="G63" i="5"/>
  <c r="E63" i="5"/>
  <c r="D63" i="5"/>
  <c r="P62" i="5"/>
  <c r="N62" i="5"/>
  <c r="M62" i="5"/>
  <c r="L62" i="5"/>
  <c r="J62" i="5"/>
  <c r="I62" i="5"/>
  <c r="H62" i="5"/>
  <c r="G62" i="5"/>
  <c r="E62" i="5"/>
  <c r="D62" i="5"/>
  <c r="P61" i="5"/>
  <c r="N61" i="5"/>
  <c r="M61" i="5"/>
  <c r="L61" i="5"/>
  <c r="J61" i="5"/>
  <c r="I61" i="5"/>
  <c r="H61" i="5"/>
  <c r="G61" i="5"/>
  <c r="E61" i="5"/>
  <c r="D61" i="5"/>
  <c r="P60" i="5"/>
  <c r="N60" i="5"/>
  <c r="M60" i="5"/>
  <c r="L60" i="5"/>
  <c r="J60" i="5"/>
  <c r="I60" i="5"/>
  <c r="H60" i="5"/>
  <c r="G60" i="5"/>
  <c r="E60" i="5"/>
  <c r="D60" i="5"/>
  <c r="P59" i="5"/>
  <c r="N59" i="5"/>
  <c r="M59" i="5"/>
  <c r="L59" i="5"/>
  <c r="J59" i="5"/>
  <c r="I59" i="5"/>
  <c r="H59" i="5"/>
  <c r="G59" i="5"/>
  <c r="E59" i="5"/>
  <c r="D59" i="5"/>
  <c r="P58" i="5"/>
  <c r="N58" i="5"/>
  <c r="M58" i="5"/>
  <c r="L58" i="5"/>
  <c r="J58" i="5"/>
  <c r="I58" i="5"/>
  <c r="H58" i="5"/>
  <c r="G58" i="5"/>
  <c r="F58" i="5"/>
  <c r="E58" i="5"/>
  <c r="D58" i="5"/>
  <c r="P57" i="5"/>
  <c r="N57" i="5"/>
  <c r="M57" i="5"/>
  <c r="L57" i="5"/>
  <c r="J57" i="5"/>
  <c r="I57" i="5"/>
  <c r="H57" i="5"/>
  <c r="G57" i="5"/>
  <c r="E57" i="5"/>
  <c r="D57" i="5"/>
  <c r="P56" i="5"/>
  <c r="N56" i="5"/>
  <c r="M56" i="5"/>
  <c r="L56" i="5"/>
  <c r="J56" i="5"/>
  <c r="I56" i="5"/>
  <c r="H56" i="5"/>
  <c r="G56" i="5"/>
  <c r="E56" i="5"/>
  <c r="D56" i="5"/>
  <c r="P55" i="5"/>
  <c r="N55" i="5"/>
  <c r="M55" i="5"/>
  <c r="L55" i="5"/>
  <c r="J55" i="5"/>
  <c r="I55" i="5"/>
  <c r="H55" i="5"/>
  <c r="G55" i="5"/>
  <c r="E55" i="5"/>
  <c r="D55" i="5"/>
  <c r="P54" i="5"/>
  <c r="N54" i="5"/>
  <c r="M54" i="5"/>
  <c r="L54" i="5"/>
  <c r="J54" i="5"/>
  <c r="I54" i="5"/>
  <c r="H54" i="5"/>
  <c r="G54" i="5"/>
  <c r="E54" i="5"/>
  <c r="D54" i="5"/>
  <c r="P53" i="5"/>
  <c r="N53" i="5"/>
  <c r="M53" i="5"/>
  <c r="L53" i="5"/>
  <c r="J53" i="5"/>
  <c r="I53" i="5"/>
  <c r="H53" i="5"/>
  <c r="G53" i="5"/>
  <c r="E53" i="5"/>
  <c r="D53" i="5"/>
  <c r="P52" i="5"/>
  <c r="N52" i="5"/>
  <c r="M52" i="5"/>
  <c r="L52" i="5"/>
  <c r="J52" i="5"/>
  <c r="I52" i="5"/>
  <c r="H52" i="5"/>
  <c r="G52" i="5"/>
  <c r="E52" i="5"/>
  <c r="D52" i="5"/>
  <c r="P51" i="5"/>
  <c r="N51" i="5"/>
  <c r="M51" i="5"/>
  <c r="L51" i="5"/>
  <c r="J51" i="5"/>
  <c r="I51" i="5"/>
  <c r="H51" i="5"/>
  <c r="G51" i="5"/>
  <c r="E51" i="5"/>
  <c r="D51" i="5"/>
  <c r="P50" i="5"/>
  <c r="N50" i="5"/>
  <c r="M50" i="5"/>
  <c r="L50" i="5"/>
  <c r="J50" i="5"/>
  <c r="I50" i="5"/>
  <c r="H50" i="5"/>
  <c r="G50" i="5"/>
  <c r="E50" i="5"/>
  <c r="D50" i="5"/>
  <c r="P49" i="5"/>
  <c r="N49" i="5"/>
  <c r="M49" i="5"/>
  <c r="L49" i="5"/>
  <c r="J49" i="5"/>
  <c r="I49" i="5"/>
  <c r="H49" i="5"/>
  <c r="G49" i="5"/>
  <c r="E49" i="5"/>
  <c r="D49" i="5"/>
  <c r="P48" i="5"/>
  <c r="N48" i="5"/>
  <c r="M48" i="5"/>
  <c r="L48" i="5"/>
  <c r="J48" i="5"/>
  <c r="I48" i="5"/>
  <c r="H48" i="5"/>
  <c r="G48" i="5"/>
  <c r="E48" i="5"/>
  <c r="D48" i="5"/>
  <c r="O42" i="5"/>
  <c r="O63" i="5" s="1"/>
  <c r="K42" i="5"/>
  <c r="K63" i="5" s="1"/>
  <c r="F42" i="5"/>
  <c r="F63" i="5" s="1"/>
  <c r="C42" i="5"/>
  <c r="C63" i="5" s="1"/>
  <c r="O41" i="5"/>
  <c r="O62" i="5" s="1"/>
  <c r="K41" i="5"/>
  <c r="K62" i="5" s="1"/>
  <c r="F41" i="5"/>
  <c r="F62" i="5" s="1"/>
  <c r="C41" i="5"/>
  <c r="C62" i="5" s="1"/>
  <c r="O40" i="5"/>
  <c r="O61" i="5" s="1"/>
  <c r="K40" i="5"/>
  <c r="K61" i="5" s="1"/>
  <c r="F40" i="5"/>
  <c r="F61" i="5" s="1"/>
  <c r="C40" i="5"/>
  <c r="C61" i="5" s="1"/>
  <c r="O39" i="5"/>
  <c r="O60" i="5" s="1"/>
  <c r="K39" i="5"/>
  <c r="K60" i="5" s="1"/>
  <c r="F39" i="5"/>
  <c r="F60" i="5" s="1"/>
  <c r="C39" i="5"/>
  <c r="C60" i="5" s="1"/>
  <c r="O38" i="5"/>
  <c r="O59" i="5" s="1"/>
  <c r="K38" i="5"/>
  <c r="K59" i="5" s="1"/>
  <c r="F38" i="5"/>
  <c r="F59" i="5" s="1"/>
  <c r="C38" i="5"/>
  <c r="C59" i="5" s="1"/>
  <c r="O37" i="5"/>
  <c r="O58" i="5" s="1"/>
  <c r="K37" i="5"/>
  <c r="K58" i="5" s="1"/>
  <c r="F37" i="5"/>
  <c r="C37" i="5"/>
  <c r="C58" i="5" s="1"/>
  <c r="O36" i="5"/>
  <c r="O57" i="5" s="1"/>
  <c r="K36" i="5"/>
  <c r="K57" i="5" s="1"/>
  <c r="F36" i="5"/>
  <c r="F57" i="5" s="1"/>
  <c r="C36" i="5"/>
  <c r="C57" i="5" s="1"/>
  <c r="O35" i="5"/>
  <c r="O56" i="5" s="1"/>
  <c r="K35" i="5"/>
  <c r="K56" i="5" s="1"/>
  <c r="F35" i="5"/>
  <c r="F56" i="5" s="1"/>
  <c r="C35" i="5"/>
  <c r="C56" i="5" s="1"/>
  <c r="O34" i="5"/>
  <c r="O55" i="5" s="1"/>
  <c r="K34" i="5"/>
  <c r="K55" i="5" s="1"/>
  <c r="F34" i="5"/>
  <c r="F55" i="5" s="1"/>
  <c r="C34" i="5"/>
  <c r="C55" i="5" s="1"/>
  <c r="O33" i="5"/>
  <c r="O54" i="5" s="1"/>
  <c r="K33" i="5"/>
  <c r="K54" i="5" s="1"/>
  <c r="F33" i="5"/>
  <c r="F54" i="5" s="1"/>
  <c r="C33" i="5"/>
  <c r="C54" i="5" s="1"/>
  <c r="O32" i="5"/>
  <c r="O53" i="5" s="1"/>
  <c r="K32" i="5"/>
  <c r="K53" i="5" s="1"/>
  <c r="F32" i="5"/>
  <c r="F53" i="5" s="1"/>
  <c r="C32" i="5"/>
  <c r="C53" i="5" s="1"/>
  <c r="O31" i="5"/>
  <c r="O52" i="5" s="1"/>
  <c r="K31" i="5"/>
  <c r="K52" i="5" s="1"/>
  <c r="F31" i="5"/>
  <c r="F52" i="5" s="1"/>
  <c r="C31" i="5"/>
  <c r="C52" i="5" s="1"/>
  <c r="O30" i="5"/>
  <c r="O51" i="5" s="1"/>
  <c r="K30" i="5"/>
  <c r="K51" i="5" s="1"/>
  <c r="F30" i="5"/>
  <c r="F51" i="5" s="1"/>
  <c r="C30" i="5"/>
  <c r="C51" i="5" s="1"/>
  <c r="O29" i="5"/>
  <c r="O50" i="5" s="1"/>
  <c r="K29" i="5"/>
  <c r="K50" i="5" s="1"/>
  <c r="F29" i="5"/>
  <c r="F50" i="5" s="1"/>
  <c r="C29" i="5"/>
  <c r="C50" i="5" s="1"/>
  <c r="O28" i="5"/>
  <c r="O49" i="5" s="1"/>
  <c r="K28" i="5"/>
  <c r="K49" i="5" s="1"/>
  <c r="F28" i="5"/>
  <c r="F49" i="5" s="1"/>
  <c r="C28" i="5"/>
  <c r="C49" i="5" s="1"/>
  <c r="O27" i="5"/>
  <c r="O48" i="5" s="1"/>
  <c r="K27" i="5"/>
  <c r="K48" i="5" s="1"/>
  <c r="F27" i="5"/>
  <c r="F48" i="5" s="1"/>
  <c r="C27" i="5"/>
  <c r="C48" i="5" s="1"/>
  <c r="H65" i="5" l="1"/>
  <c r="E201" i="5"/>
  <c r="I201" i="5" s="1"/>
  <c r="G200" i="5"/>
  <c r="F200" i="5"/>
  <c r="E200" i="5"/>
  <c r="I200" i="5" s="1"/>
  <c r="E199" i="5"/>
  <c r="G198" i="5"/>
  <c r="F198" i="5"/>
  <c r="E198" i="5"/>
  <c r="E197" i="5"/>
  <c r="I197" i="5" s="1"/>
  <c r="G196" i="5"/>
  <c r="F196" i="5"/>
  <c r="E196" i="5"/>
  <c r="E195" i="5"/>
  <c r="G194" i="5"/>
  <c r="F194" i="5"/>
  <c r="E194" i="5"/>
  <c r="E193" i="5"/>
  <c r="I193" i="5" s="1"/>
  <c r="G192" i="5"/>
  <c r="F192" i="5"/>
  <c r="E192" i="5"/>
  <c r="I192" i="5" s="1"/>
  <c r="E191" i="5"/>
  <c r="G190" i="5"/>
  <c r="F190" i="5"/>
  <c r="E190" i="5"/>
  <c r="E189" i="5"/>
  <c r="I189" i="5" s="1"/>
  <c r="G188" i="5"/>
  <c r="F188" i="5"/>
  <c r="E188" i="5"/>
  <c r="E187" i="5"/>
  <c r="G186" i="5"/>
  <c r="F186" i="5"/>
  <c r="E186" i="5"/>
  <c r="E185" i="5"/>
  <c r="I185" i="5" s="1"/>
  <c r="H201" i="5"/>
  <c r="D201" i="5"/>
  <c r="H199" i="5"/>
  <c r="D199" i="5"/>
  <c r="I199" i="5" s="1"/>
  <c r="H197" i="5"/>
  <c r="D197" i="5"/>
  <c r="H195" i="5"/>
  <c r="D195" i="5"/>
  <c r="H193" i="5"/>
  <c r="D193" i="5"/>
  <c r="H191" i="5"/>
  <c r="D191" i="5"/>
  <c r="I191" i="5" s="1"/>
  <c r="H189" i="5"/>
  <c r="D189" i="5"/>
  <c r="H187" i="5"/>
  <c r="D187" i="5"/>
  <c r="H185" i="5"/>
  <c r="D185" i="5"/>
  <c r="I62" i="3"/>
  <c r="K63" i="3"/>
  <c r="C63" i="3"/>
  <c r="E62" i="3"/>
  <c r="K62" i="3"/>
  <c r="G62" i="3"/>
  <c r="C62" i="3"/>
  <c r="C64" i="3" s="1"/>
  <c r="C81" i="3" s="1"/>
  <c r="I63" i="3"/>
  <c r="E63" i="3"/>
  <c r="H63" i="3"/>
  <c r="L63" i="3"/>
  <c r="D62" i="3"/>
  <c r="F63" i="3"/>
  <c r="I64" i="3"/>
  <c r="I83" i="3" s="1"/>
  <c r="I79" i="3"/>
  <c r="G63" i="3"/>
  <c r="C83" i="3"/>
  <c r="L62" i="3"/>
  <c r="H62" i="3"/>
  <c r="H64" i="3" s="1"/>
  <c r="H70" i="3" s="1"/>
  <c r="J63" i="3"/>
  <c r="J62" i="3"/>
  <c r="J64" i="3" s="1"/>
  <c r="J74" i="3" s="1"/>
  <c r="C70" i="3"/>
  <c r="C82" i="3"/>
  <c r="E64" i="3"/>
  <c r="E76" i="3" s="1"/>
  <c r="E73" i="3"/>
  <c r="D63" i="3"/>
  <c r="F62" i="3"/>
  <c r="F64" i="3" s="1"/>
  <c r="F76" i="3" s="1"/>
  <c r="I68" i="3"/>
  <c r="I194" i="5"/>
  <c r="I186" i="5"/>
  <c r="I195" i="5"/>
  <c r="I187" i="5"/>
  <c r="I196" i="5"/>
  <c r="I188" i="5"/>
  <c r="I198" i="5"/>
  <c r="I190" i="5"/>
  <c r="C65" i="5"/>
  <c r="C64" i="5"/>
  <c r="K65" i="5"/>
  <c r="K64" i="5"/>
  <c r="G64" i="5"/>
  <c r="I65" i="5"/>
  <c r="E64" i="5"/>
  <c r="E66" i="5" s="1"/>
  <c r="E72" i="5" s="1"/>
  <c r="I64" i="5"/>
  <c r="M64" i="5"/>
  <c r="J64" i="5"/>
  <c r="D65" i="5"/>
  <c r="L65" i="5"/>
  <c r="F65" i="5"/>
  <c r="J65" i="5"/>
  <c r="N65" i="5"/>
  <c r="E65" i="5"/>
  <c r="M65" i="5"/>
  <c r="O64" i="5"/>
  <c r="G65" i="5"/>
  <c r="O65" i="5"/>
  <c r="F64" i="5"/>
  <c r="F66" i="5" s="1"/>
  <c r="F80" i="5" s="1"/>
  <c r="N64" i="5"/>
  <c r="P65" i="5"/>
  <c r="D64" i="5"/>
  <c r="H64" i="5"/>
  <c r="H66" i="5" s="1"/>
  <c r="H86" i="5" s="1"/>
  <c r="L64" i="5"/>
  <c r="P64" i="5"/>
  <c r="P66" i="5" s="1"/>
  <c r="P75" i="5" s="1"/>
  <c r="J82" i="5" l="1"/>
  <c r="P73" i="5"/>
  <c r="H76" i="5"/>
  <c r="J66" i="5"/>
  <c r="C80" i="3"/>
  <c r="C74" i="3"/>
  <c r="C79" i="3"/>
  <c r="C75" i="3"/>
  <c r="P81" i="5"/>
  <c r="E73" i="5"/>
  <c r="E71" i="5"/>
  <c r="C78" i="3"/>
  <c r="C72" i="3"/>
  <c r="E72" i="3"/>
  <c r="K64" i="3"/>
  <c r="C69" i="3"/>
  <c r="C76" i="3"/>
  <c r="C68" i="3"/>
  <c r="L64" i="3"/>
  <c r="L79" i="3" s="1"/>
  <c r="C71" i="3"/>
  <c r="K73" i="3"/>
  <c r="K83" i="3"/>
  <c r="E83" i="3"/>
  <c r="E71" i="3"/>
  <c r="E78" i="3"/>
  <c r="K81" i="3"/>
  <c r="G64" i="3"/>
  <c r="G81" i="3" s="1"/>
  <c r="K70" i="3"/>
  <c r="K72" i="3"/>
  <c r="D64" i="3"/>
  <c r="D79" i="3" s="1"/>
  <c r="L83" i="3"/>
  <c r="K71" i="3"/>
  <c r="K75" i="3"/>
  <c r="K79" i="3"/>
  <c r="K77" i="3"/>
  <c r="E81" i="3"/>
  <c r="E74" i="3"/>
  <c r="K76" i="3"/>
  <c r="K74" i="3"/>
  <c r="K69" i="3"/>
  <c r="E75" i="3"/>
  <c r="E69" i="3"/>
  <c r="L69" i="3"/>
  <c r="K82" i="3"/>
  <c r="C73" i="3"/>
  <c r="C77" i="3"/>
  <c r="H71" i="3"/>
  <c r="F78" i="3"/>
  <c r="J72" i="3"/>
  <c r="F82" i="3"/>
  <c r="H76" i="3"/>
  <c r="D70" i="3"/>
  <c r="D76" i="3"/>
  <c r="J68" i="3"/>
  <c r="F72" i="3"/>
  <c r="H75" i="3"/>
  <c r="J78" i="3"/>
  <c r="I73" i="3"/>
  <c r="I77" i="3"/>
  <c r="I72" i="3"/>
  <c r="I76" i="3"/>
  <c r="F68" i="3"/>
  <c r="F70" i="3"/>
  <c r="H73" i="3"/>
  <c r="H81" i="3"/>
  <c r="J82" i="3"/>
  <c r="H82" i="3"/>
  <c r="H68" i="3"/>
  <c r="C97" i="3"/>
  <c r="E80" i="3"/>
  <c r="J73" i="3"/>
  <c r="J81" i="3"/>
  <c r="J69" i="3"/>
  <c r="J77" i="3"/>
  <c r="J71" i="3"/>
  <c r="J79" i="3"/>
  <c r="E100" i="3" s="1"/>
  <c r="J75" i="3"/>
  <c r="J83" i="3"/>
  <c r="J76" i="3"/>
  <c r="H79" i="3"/>
  <c r="E82" i="3"/>
  <c r="I71" i="3"/>
  <c r="I75" i="3"/>
  <c r="I70" i="3"/>
  <c r="F75" i="3"/>
  <c r="F73" i="3"/>
  <c r="F69" i="3"/>
  <c r="F77" i="3"/>
  <c r="F83" i="3"/>
  <c r="F71" i="3"/>
  <c r="F79" i="3"/>
  <c r="F81" i="3"/>
  <c r="D71" i="3"/>
  <c r="C92" i="3" s="1"/>
  <c r="F74" i="3"/>
  <c r="J80" i="3"/>
  <c r="L68" i="3"/>
  <c r="L76" i="3"/>
  <c r="L80" i="3"/>
  <c r="L82" i="3"/>
  <c r="L70" i="3"/>
  <c r="L78" i="3"/>
  <c r="L72" i="3"/>
  <c r="L74" i="3"/>
  <c r="D83" i="3"/>
  <c r="C104" i="3" s="1"/>
  <c r="H80" i="3"/>
  <c r="H74" i="3"/>
  <c r="E68" i="3"/>
  <c r="E79" i="3"/>
  <c r="E77" i="3"/>
  <c r="E70" i="3"/>
  <c r="I80" i="3"/>
  <c r="H69" i="3"/>
  <c r="J70" i="3"/>
  <c r="L73" i="3"/>
  <c r="H77" i="3"/>
  <c r="F80" i="3"/>
  <c r="I82" i="3"/>
  <c r="G70" i="3"/>
  <c r="G76" i="3"/>
  <c r="D97" i="3" s="1"/>
  <c r="G80" i="3"/>
  <c r="G82" i="3"/>
  <c r="G68" i="3"/>
  <c r="G74" i="3"/>
  <c r="I81" i="3"/>
  <c r="I69" i="3"/>
  <c r="I74" i="3"/>
  <c r="E95" i="3" s="1"/>
  <c r="I78" i="3"/>
  <c r="D69" i="3"/>
  <c r="C90" i="3" s="1"/>
  <c r="L71" i="3"/>
  <c r="L77" i="3"/>
  <c r="L81" i="3"/>
  <c r="H83" i="3"/>
  <c r="H72" i="3"/>
  <c r="H78" i="3"/>
  <c r="F81" i="5"/>
  <c r="F75" i="5"/>
  <c r="P78" i="5"/>
  <c r="E83" i="5"/>
  <c r="F76" i="5"/>
  <c r="P72" i="5"/>
  <c r="F82" i="5"/>
  <c r="F85" i="5"/>
  <c r="L66" i="5"/>
  <c r="L84" i="5" s="1"/>
  <c r="P85" i="5"/>
  <c r="P77" i="5"/>
  <c r="P71" i="5"/>
  <c r="E75" i="5"/>
  <c r="G66" i="5"/>
  <c r="G81" i="5" s="1"/>
  <c r="H78" i="5"/>
  <c r="N66" i="5"/>
  <c r="N77" i="5" s="1"/>
  <c r="E80" i="5"/>
  <c r="E78" i="5"/>
  <c r="F74" i="5"/>
  <c r="E81" i="5"/>
  <c r="P74" i="5"/>
  <c r="K66" i="5"/>
  <c r="K73" i="5" s="1"/>
  <c r="J79" i="5"/>
  <c r="H83" i="5"/>
  <c r="H79" i="5"/>
  <c r="H75" i="5"/>
  <c r="J77" i="5"/>
  <c r="F71" i="5"/>
  <c r="P86" i="5"/>
  <c r="P84" i="5"/>
  <c r="I82" i="5"/>
  <c r="P80" i="5"/>
  <c r="F83" i="5"/>
  <c r="K80" i="5"/>
  <c r="F78" i="5"/>
  <c r="E79" i="5"/>
  <c r="L74" i="5"/>
  <c r="K81" i="5"/>
  <c r="K75" i="5"/>
  <c r="K71" i="5"/>
  <c r="K77" i="5"/>
  <c r="P82" i="5"/>
  <c r="N75" i="5"/>
  <c r="D66" i="5"/>
  <c r="D79" i="5" s="1"/>
  <c r="L85" i="5"/>
  <c r="J84" i="5"/>
  <c r="J80" i="5"/>
  <c r="L77" i="5"/>
  <c r="J76" i="5"/>
  <c r="J72" i="5"/>
  <c r="H71" i="5"/>
  <c r="P76" i="5"/>
  <c r="G83" i="5"/>
  <c r="E85" i="5"/>
  <c r="J75" i="5"/>
  <c r="F84" i="5"/>
  <c r="G85" i="5"/>
  <c r="F79" i="5"/>
  <c r="J71" i="5"/>
  <c r="E86" i="5"/>
  <c r="E84" i="5"/>
  <c r="H80" i="5"/>
  <c r="G78" i="5"/>
  <c r="M66" i="5"/>
  <c r="M78" i="5" s="1"/>
  <c r="K86" i="5"/>
  <c r="H82" i="5"/>
  <c r="K72" i="5"/>
  <c r="H72" i="5"/>
  <c r="G74" i="5"/>
  <c r="K85" i="5"/>
  <c r="K79" i="5"/>
  <c r="K74" i="5"/>
  <c r="G80" i="5"/>
  <c r="L82" i="5"/>
  <c r="J85" i="5"/>
  <c r="H85" i="5"/>
  <c r="P83" i="5"/>
  <c r="H81" i="5"/>
  <c r="P79" i="5"/>
  <c r="H77" i="5"/>
  <c r="H73" i="5"/>
  <c r="H84" i="5"/>
  <c r="O66" i="5"/>
  <c r="O81" i="5" s="1"/>
  <c r="J83" i="5"/>
  <c r="H74" i="5"/>
  <c r="E82" i="5"/>
  <c r="E74" i="5"/>
  <c r="E76" i="5"/>
  <c r="E77" i="5"/>
  <c r="F77" i="5"/>
  <c r="J81" i="5"/>
  <c r="O75" i="5"/>
  <c r="F73" i="5"/>
  <c r="I66" i="5"/>
  <c r="I75" i="5" s="1"/>
  <c r="K84" i="5"/>
  <c r="I85" i="5"/>
  <c r="F86" i="5"/>
  <c r="F72" i="5"/>
  <c r="K83" i="5"/>
  <c r="K78" i="5"/>
  <c r="I73" i="5"/>
  <c r="O79" i="5"/>
  <c r="C66" i="5"/>
  <c r="C82" i="5" s="1"/>
  <c r="O73" i="5"/>
  <c r="C86" i="5" l="1"/>
  <c r="N78" i="5"/>
  <c r="O84" i="5"/>
  <c r="M80" i="5"/>
  <c r="N80" i="5"/>
  <c r="L86" i="5"/>
  <c r="K82" i="5"/>
  <c r="C91" i="3"/>
  <c r="I71" i="5"/>
  <c r="C72" i="5"/>
  <c r="I76" i="5"/>
  <c r="N72" i="5"/>
  <c r="K68" i="3"/>
  <c r="K84" i="3" s="1"/>
  <c r="K80" i="3"/>
  <c r="L75" i="3"/>
  <c r="J73" i="5"/>
  <c r="J87" i="5" s="1"/>
  <c r="J86" i="5"/>
  <c r="J74" i="5"/>
  <c r="J78" i="5"/>
  <c r="C78" i="5"/>
  <c r="N79" i="5"/>
  <c r="F100" i="5" s="1"/>
  <c r="C80" i="5"/>
  <c r="E90" i="3"/>
  <c r="C84" i="3"/>
  <c r="C100" i="3"/>
  <c r="K78" i="3"/>
  <c r="D103" i="3"/>
  <c r="D75" i="3"/>
  <c r="C96" i="3" s="1"/>
  <c r="E103" i="3"/>
  <c r="E84" i="3"/>
  <c r="D102" i="3"/>
  <c r="G73" i="3"/>
  <c r="G84" i="3" s="1"/>
  <c r="D73" i="3"/>
  <c r="C94" i="3" s="1"/>
  <c r="G69" i="3"/>
  <c r="E97" i="3"/>
  <c r="D68" i="3"/>
  <c r="C89" i="3" s="1"/>
  <c r="D80" i="3"/>
  <c r="C101" i="3" s="1"/>
  <c r="G71" i="3"/>
  <c r="G72" i="3"/>
  <c r="G78" i="3"/>
  <c r="D99" i="3" s="1"/>
  <c r="D77" i="3"/>
  <c r="C98" i="3" s="1"/>
  <c r="E104" i="3"/>
  <c r="D82" i="3"/>
  <c r="C103" i="3" s="1"/>
  <c r="D72" i="3"/>
  <c r="C93" i="3" s="1"/>
  <c r="D78" i="3"/>
  <c r="C99" i="3" s="1"/>
  <c r="D74" i="3"/>
  <c r="C95" i="3" s="1"/>
  <c r="G77" i="3"/>
  <c r="D98" i="3" s="1"/>
  <c r="G79" i="3"/>
  <c r="D100" i="3" s="1"/>
  <c r="G75" i="3"/>
  <c r="G83" i="3"/>
  <c r="D104" i="3" s="1"/>
  <c r="D81" i="3"/>
  <c r="C102" i="3" s="1"/>
  <c r="D101" i="3"/>
  <c r="D90" i="3"/>
  <c r="E91" i="3"/>
  <c r="E101" i="3"/>
  <c r="D95" i="3"/>
  <c r="D92" i="3"/>
  <c r="H84" i="3"/>
  <c r="E93" i="3"/>
  <c r="I84" i="3"/>
  <c r="E99" i="3"/>
  <c r="E102" i="3"/>
  <c r="L84" i="3"/>
  <c r="D96" i="3"/>
  <c r="E96" i="3"/>
  <c r="D91" i="3"/>
  <c r="E98" i="3"/>
  <c r="D93" i="3"/>
  <c r="E92" i="3"/>
  <c r="D89" i="3"/>
  <c r="F84" i="3"/>
  <c r="E94" i="3"/>
  <c r="J84" i="3"/>
  <c r="P87" i="5"/>
  <c r="L72" i="5"/>
  <c r="L79" i="5"/>
  <c r="E100" i="5" s="1"/>
  <c r="N73" i="5"/>
  <c r="F94" i="5" s="1"/>
  <c r="N85" i="5"/>
  <c r="E87" i="5"/>
  <c r="N74" i="5"/>
  <c r="F95" i="5" s="1"/>
  <c r="N86" i="5"/>
  <c r="N81" i="5"/>
  <c r="L75" i="5"/>
  <c r="I72" i="5"/>
  <c r="O74" i="5"/>
  <c r="L73" i="5"/>
  <c r="L81" i="5"/>
  <c r="C71" i="5"/>
  <c r="I74" i="5"/>
  <c r="D95" i="5" s="1"/>
  <c r="N76" i="5"/>
  <c r="N84" i="5"/>
  <c r="F105" i="5" s="1"/>
  <c r="L80" i="5"/>
  <c r="C76" i="5"/>
  <c r="C81" i="5"/>
  <c r="C77" i="5"/>
  <c r="C98" i="5" s="1"/>
  <c r="L76" i="5"/>
  <c r="L87" i="5" s="1"/>
  <c r="N82" i="5"/>
  <c r="N83" i="5"/>
  <c r="L78" i="5"/>
  <c r="L83" i="5"/>
  <c r="C84" i="5"/>
  <c r="I84" i="5"/>
  <c r="O71" i="5"/>
  <c r="N71" i="5"/>
  <c r="F92" i="5" s="1"/>
  <c r="L71" i="5"/>
  <c r="C75" i="5"/>
  <c r="G75" i="5"/>
  <c r="D96" i="5" s="1"/>
  <c r="G76" i="5"/>
  <c r="D97" i="5" s="1"/>
  <c r="G82" i="5"/>
  <c r="G84" i="5"/>
  <c r="D105" i="5" s="1"/>
  <c r="G71" i="5"/>
  <c r="G72" i="5"/>
  <c r="D93" i="5" s="1"/>
  <c r="G73" i="5"/>
  <c r="D94" i="5" s="1"/>
  <c r="G86" i="5"/>
  <c r="G77" i="5"/>
  <c r="G79" i="5"/>
  <c r="D100" i="5" s="1"/>
  <c r="K76" i="5"/>
  <c r="D103" i="5"/>
  <c r="E94" i="5"/>
  <c r="F102" i="5"/>
  <c r="H87" i="5"/>
  <c r="N87" i="5"/>
  <c r="D84" i="5"/>
  <c r="C105" i="5" s="1"/>
  <c r="D82" i="5"/>
  <c r="C103" i="5" s="1"/>
  <c r="D106" i="5"/>
  <c r="D83" i="5"/>
  <c r="F96" i="5"/>
  <c r="F87" i="5"/>
  <c r="D76" i="5"/>
  <c r="I83" i="5"/>
  <c r="D104" i="5" s="1"/>
  <c r="I79" i="5"/>
  <c r="I86" i="5"/>
  <c r="O83" i="5"/>
  <c r="F104" i="5" s="1"/>
  <c r="I80" i="5"/>
  <c r="D101" i="5" s="1"/>
  <c r="C83" i="5"/>
  <c r="O76" i="5"/>
  <c r="D74" i="5"/>
  <c r="I77" i="5"/>
  <c r="I78" i="5"/>
  <c r="C73" i="5"/>
  <c r="O85" i="5"/>
  <c r="F106" i="5" s="1"/>
  <c r="C74" i="5"/>
  <c r="O78" i="5"/>
  <c r="O72" i="5"/>
  <c r="F93" i="5" s="1"/>
  <c r="C85" i="5"/>
  <c r="F99" i="5"/>
  <c r="D72" i="5"/>
  <c r="C93" i="5" s="1"/>
  <c r="D78" i="5"/>
  <c r="C99" i="5" s="1"/>
  <c r="D71" i="5"/>
  <c r="D73" i="5"/>
  <c r="D81" i="5"/>
  <c r="C102" i="5" s="1"/>
  <c r="D85" i="5"/>
  <c r="D80" i="5"/>
  <c r="C101" i="5" s="1"/>
  <c r="D77" i="5"/>
  <c r="M83" i="5"/>
  <c r="E104" i="5" s="1"/>
  <c r="M86" i="5"/>
  <c r="E107" i="5" s="1"/>
  <c r="M81" i="5"/>
  <c r="M79" i="5"/>
  <c r="M75" i="5"/>
  <c r="E96" i="5" s="1"/>
  <c r="M74" i="5"/>
  <c r="E95" i="5" s="1"/>
  <c r="M73" i="5"/>
  <c r="M84" i="5"/>
  <c r="E105" i="5" s="1"/>
  <c r="M71" i="5"/>
  <c r="E92" i="5" s="1"/>
  <c r="M77" i="5"/>
  <c r="E98" i="5" s="1"/>
  <c r="M76" i="5"/>
  <c r="M85" i="5"/>
  <c r="E106" i="5" s="1"/>
  <c r="M82" i="5"/>
  <c r="E103" i="5" s="1"/>
  <c r="O80" i="5"/>
  <c r="K87" i="5"/>
  <c r="D92" i="5"/>
  <c r="E99" i="5"/>
  <c r="O77" i="5"/>
  <c r="F98" i="5" s="1"/>
  <c r="O86" i="5"/>
  <c r="F107" i="5" s="1"/>
  <c r="M72" i="5"/>
  <c r="D86" i="5"/>
  <c r="D99" i="5"/>
  <c r="O82" i="5"/>
  <c r="D75" i="5"/>
  <c r="C79" i="5"/>
  <c r="C100" i="5" s="1"/>
  <c r="E102" i="5"/>
  <c r="E101" i="5"/>
  <c r="I81" i="5"/>
  <c r="D102" i="5" s="1"/>
  <c r="G87" i="5" l="1"/>
  <c r="C107" i="5"/>
  <c r="D107" i="5"/>
  <c r="E89" i="3"/>
  <c r="E105" i="3" s="1"/>
  <c r="D98" i="5"/>
  <c r="D94" i="3"/>
  <c r="E93" i="5"/>
  <c r="F101" i="5"/>
  <c r="G101" i="5" s="1"/>
  <c r="F103" i="5"/>
  <c r="C97" i="5"/>
  <c r="C105" i="3"/>
  <c r="D105" i="3"/>
  <c r="D84" i="3"/>
  <c r="O87" i="5"/>
  <c r="F108" i="5" s="1"/>
  <c r="G105" i="5"/>
  <c r="G100" i="5"/>
  <c r="E97" i="5"/>
  <c r="F97" i="5"/>
  <c r="C96" i="5"/>
  <c r="G96" i="5" s="1"/>
  <c r="G103" i="5"/>
  <c r="G99" i="5"/>
  <c r="G107" i="5"/>
  <c r="M87" i="5"/>
  <c r="E108" i="5" s="1"/>
  <c r="D87" i="5"/>
  <c r="C94" i="5"/>
  <c r="G94" i="5" s="1"/>
  <c r="G102" i="5"/>
  <c r="C92" i="5"/>
  <c r="G92" i="5" s="1"/>
  <c r="G93" i="5"/>
  <c r="C106" i="5"/>
  <c r="G106" i="5" s="1"/>
  <c r="C95" i="5"/>
  <c r="G95" i="5" s="1"/>
  <c r="C87" i="5"/>
  <c r="C104" i="5"/>
  <c r="G104" i="5" s="1"/>
  <c r="G98" i="5"/>
  <c r="I87" i="5"/>
  <c r="D108" i="5" s="1"/>
  <c r="G97" i="5" l="1"/>
  <c r="C108" i="5"/>
  <c r="G108" i="5" s="1"/>
</calcChain>
</file>

<file path=xl/sharedStrings.xml><?xml version="1.0" encoding="utf-8"?>
<sst xmlns="http://schemas.openxmlformats.org/spreadsheetml/2006/main" count="803" uniqueCount="101">
  <si>
    <t>منابع سرزمین</t>
  </si>
  <si>
    <t>بهداشت محیط</t>
  </si>
  <si>
    <t>خدمات محیط</t>
  </si>
  <si>
    <t>آسیب پذیری محیط</t>
  </si>
  <si>
    <t>درصد تغيير کاربري اراضي</t>
  </si>
  <si>
    <t>درصد افزایش کاربری های سبز</t>
  </si>
  <si>
    <t xml:space="preserve"> سهم اراضي کشاورزي آبي به کل اراضی کشاورزی</t>
  </si>
  <si>
    <t>درصد شوره زار شدن اراضی</t>
  </si>
  <si>
    <t>درصد روستاهای برخوردار از آب لوله کشی</t>
  </si>
  <si>
    <t>درصد سکونتگاههاي داراي روش بهداشتي جمع آوري زباله</t>
  </si>
  <si>
    <t>درصد روستاهاي برخوردار از جايگاه دفن زباله</t>
  </si>
  <si>
    <t xml:space="preserve">درصد سکونتگاههاي برخوردار از شبکه فاضلاب </t>
  </si>
  <si>
    <t>درصد آلودگی هوا</t>
  </si>
  <si>
    <t xml:space="preserve">تنوع منظر داراي ارزش طبيعي (کيفيت بصري) </t>
  </si>
  <si>
    <t>بهره برداری از منظر داراي ارزش طبيعي (کيفيت بصري)</t>
  </si>
  <si>
    <t xml:space="preserve">در صد حفاظت­ از مناظر دارای ارزش طبیعی و بصری </t>
  </si>
  <si>
    <t>درصد آسیب پذیری از سیلاب های مخاطره آمیز</t>
  </si>
  <si>
    <t>درصد آسیب پذیری از مخاطرات طبیعی</t>
  </si>
  <si>
    <t>N1</t>
  </si>
  <si>
    <t>N2</t>
  </si>
  <si>
    <t>N3</t>
  </si>
  <si>
    <t>N4</t>
  </si>
  <si>
    <t>E1</t>
  </si>
  <si>
    <t>E2</t>
  </si>
  <si>
    <t>E3</t>
  </si>
  <si>
    <t>E4</t>
  </si>
  <si>
    <t>S1</t>
  </si>
  <si>
    <t>S2</t>
  </si>
  <si>
    <t>S3</t>
  </si>
  <si>
    <t>S4</t>
  </si>
  <si>
    <t>W1</t>
  </si>
  <si>
    <t>W2</t>
  </si>
  <si>
    <t>W3</t>
  </si>
  <si>
    <t>W4</t>
  </si>
  <si>
    <t>دهستانها</t>
  </si>
  <si>
    <t>متوسط جمعیت نقاط روستایی</t>
  </si>
  <si>
    <t>درصد نرخ رشد جمعيت</t>
  </si>
  <si>
    <t>درصد افراد داراي تحصيلات آموزش عالي</t>
  </si>
  <si>
    <t>تعداد پزشک به 10000 نفر</t>
  </si>
  <si>
    <t>درصد روستاهای برخوردار از خانه بهداشت</t>
  </si>
  <si>
    <t>ضریب امنیت</t>
  </si>
  <si>
    <t>درصد خانوارهاي برخوردار از حمايتهاي بيمه اي</t>
  </si>
  <si>
    <t>نرخ اشتغال</t>
  </si>
  <si>
    <t>درصد رضايت شغلي در گزينة زياد</t>
  </si>
  <si>
    <t>درصد رضایت از درآمد</t>
  </si>
  <si>
    <t>درصد خانوار برخوردار از مسکن</t>
  </si>
  <si>
    <t>شاخص استفاده از اینترنت</t>
  </si>
  <si>
    <t>تعداد كتابخانه هاي عمومي به هر 1000 نفر</t>
  </si>
  <si>
    <t>درصد رضایت از شوراها و هیاری ها</t>
  </si>
  <si>
    <t>درصد روستاهاي داراي شوراي اسلامي و دهیار</t>
  </si>
  <si>
    <t>درصد افراد شركت كننده در آخرين انتخابات محلي</t>
  </si>
  <si>
    <t>درصد ميزان مشاركت اجتماعي در گزينة زياد</t>
  </si>
  <si>
    <t>منابع انسانی</t>
  </si>
  <si>
    <t>مراقبت های اجتماعی</t>
  </si>
  <si>
    <t>کیفیت زندگی</t>
  </si>
  <si>
    <t>زیرساخت های نهادی</t>
  </si>
  <si>
    <t>مشارکت</t>
  </si>
  <si>
    <t>درصد جمعيت واقع در زير خط فقر</t>
  </si>
  <si>
    <t>نرخ بيكاري</t>
  </si>
  <si>
    <t>ضريب تنوع شغلی</t>
  </si>
  <si>
    <t>نرخ اشتغال مردان</t>
  </si>
  <si>
    <t>نرخ اشتغال زنان</t>
  </si>
  <si>
    <t>شاخص امکان پذیری پس انداز</t>
  </si>
  <si>
    <t>درصد افزایش درآمد</t>
  </si>
  <si>
    <t>شاخص استمرار درآمد خانوار</t>
  </si>
  <si>
    <t>نسبت معکوس  نسبت هزینه-درآمد</t>
  </si>
  <si>
    <t>رفاه اقتصادی</t>
  </si>
  <si>
    <t>عدالت اقتصادی</t>
  </si>
  <si>
    <t>ثبات اقتصادی</t>
  </si>
  <si>
    <t>ارزش شاخص</t>
  </si>
  <si>
    <t>ماتریس داده های هم سو</t>
  </si>
  <si>
    <t>ماتریس داده های خام</t>
  </si>
  <si>
    <t>ماتریس داده های با ارزش واقعی</t>
  </si>
  <si>
    <t>MAX</t>
  </si>
  <si>
    <t>MIN</t>
  </si>
  <si>
    <t>MAX-MIN</t>
  </si>
  <si>
    <t>AVERAGE</t>
  </si>
  <si>
    <t>EN SUS</t>
  </si>
  <si>
    <t>جدول داده های خام</t>
  </si>
  <si>
    <t>جدول داده های با ارزش واقعی</t>
  </si>
  <si>
    <t>جدول داده های هم مقیاس</t>
  </si>
  <si>
    <t>max</t>
  </si>
  <si>
    <t>min</t>
  </si>
  <si>
    <t>max-min</t>
  </si>
  <si>
    <t>average</t>
  </si>
  <si>
    <t>پایداری اجتماعی</t>
  </si>
  <si>
    <t>رفاه انسانی</t>
  </si>
  <si>
    <t>رفاه اکوسیستم</t>
  </si>
  <si>
    <t>جدول داده های هم سو</t>
  </si>
  <si>
    <t>جدول داده های هم ارزش</t>
  </si>
  <si>
    <t>sus value</t>
  </si>
  <si>
    <t>mean</t>
  </si>
  <si>
    <t>داده های هم سو</t>
  </si>
  <si>
    <t>جدول شاخص های با ارزش واقعی</t>
  </si>
  <si>
    <t>mean cr</t>
  </si>
  <si>
    <t>en sus</t>
  </si>
  <si>
    <t>socio sus</t>
  </si>
  <si>
    <t>eco sus</t>
  </si>
  <si>
    <t>زیست محیطی</t>
  </si>
  <si>
    <t>اجتماعی</t>
  </si>
  <si>
    <t>اقتصادی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</si>
</sst>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>
    <font>
      <sz val="11"/>
      <color theme="1"/>
      <name val="Calibri"/>
      <family val="2"/>
      <charset val="178"/>
      <scheme val="minor"/>
    </font>
    <font>
      <sz val="8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Calibri"/>
      <family val="2"/>
      <charset val="17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1" xfId="0" applyBorder="1"/>
    <xf numFmtId="0" fontId="0" fillId="0" borderId="8" xfId="0" applyFill="1" applyBorder="1"/>
    <xf numFmtId="0" fontId="0" fillId="0" borderId="8" xfId="0" applyBorder="1"/>
    <xf numFmtId="0" fontId="0" fillId="0" borderId="17" xfId="0" applyBorder="1"/>
    <xf numFmtId="0" fontId="0" fillId="0" borderId="2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/>
    <xf numFmtId="0" fontId="0" fillId="3" borderId="17" xfId="0" applyFill="1" applyBorder="1"/>
    <xf numFmtId="0" fontId="0" fillId="0" borderId="27" xfId="0" applyBorder="1"/>
    <xf numFmtId="0" fontId="0" fillId="0" borderId="28" xfId="0" applyBorder="1"/>
    <xf numFmtId="0" fontId="0" fillId="0" borderId="33" xfId="0" applyBorder="1"/>
    <xf numFmtId="0" fontId="0" fillId="0" borderId="18" xfId="0" applyFill="1" applyBorder="1"/>
    <xf numFmtId="2" fontId="0" fillId="0" borderId="18" xfId="0" applyNumberFormat="1" applyFill="1" applyBorder="1"/>
    <xf numFmtId="0" fontId="0" fillId="0" borderId="36" xfId="0" applyFill="1" applyBorder="1"/>
    <xf numFmtId="0" fontId="0" fillId="0" borderId="19" xfId="0" applyFill="1" applyBorder="1"/>
    <xf numFmtId="0" fontId="0" fillId="0" borderId="9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17" xfId="0" applyFill="1" applyBorder="1"/>
    <xf numFmtId="0" fontId="0" fillId="0" borderId="10" xfId="0" applyFill="1" applyBorder="1"/>
    <xf numFmtId="0" fontId="0" fillId="4" borderId="28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10" xfId="0" applyFill="1" applyBorder="1"/>
    <xf numFmtId="2" fontId="0" fillId="4" borderId="10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0" fontId="3" fillId="4" borderId="3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2" fontId="3" fillId="4" borderId="25" xfId="0" applyNumberFormat="1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0" fillId="4" borderId="24" xfId="0" applyFill="1" applyBorder="1"/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1" xfId="0" applyFill="1" applyBorder="1"/>
    <xf numFmtId="0" fontId="0" fillId="0" borderId="11" xfId="0" applyFill="1" applyBorder="1"/>
    <xf numFmtId="0" fontId="0" fillId="0" borderId="30" xfId="0" applyFill="1" applyBorder="1"/>
    <xf numFmtId="0" fontId="0" fillId="0" borderId="32" xfId="0" applyFill="1" applyBorder="1"/>
    <xf numFmtId="0" fontId="1" fillId="5" borderId="9" xfId="0" applyFont="1" applyFill="1" applyBorder="1" applyAlignment="1">
      <alignment horizontal="right" wrapText="1" readingOrder="2"/>
    </xf>
    <xf numFmtId="0" fontId="1" fillId="5" borderId="10" xfId="0" applyFont="1" applyFill="1" applyBorder="1" applyAlignment="1">
      <alignment horizontal="right" wrapText="1" readingOrder="2"/>
    </xf>
    <xf numFmtId="0" fontId="1" fillId="5" borderId="11" xfId="0" applyFont="1" applyFill="1" applyBorder="1" applyAlignment="1">
      <alignment horizontal="right" wrapText="1" readingOrder="2"/>
    </xf>
    <xf numFmtId="0" fontId="1" fillId="5" borderId="30" xfId="0" applyFont="1" applyFill="1" applyBorder="1" applyAlignment="1">
      <alignment horizontal="right" wrapText="1" readingOrder="2"/>
    </xf>
    <xf numFmtId="0" fontId="1" fillId="5" borderId="32" xfId="0" applyFont="1" applyFill="1" applyBorder="1" applyAlignment="1">
      <alignment horizontal="right" wrapText="1" readingOrder="2"/>
    </xf>
    <xf numFmtId="0" fontId="2" fillId="6" borderId="17" xfId="0" applyFont="1" applyFill="1" applyBorder="1" applyAlignment="1">
      <alignment horizontal="right" wrapText="1" readingOrder="2"/>
    </xf>
    <xf numFmtId="0" fontId="2" fillId="6" borderId="18" xfId="0" applyFont="1" applyFill="1" applyBorder="1" applyAlignment="1">
      <alignment horizontal="right" wrapText="1" readingOrder="2"/>
    </xf>
    <xf numFmtId="0" fontId="2" fillId="7" borderId="19" xfId="0" applyFont="1" applyFill="1" applyBorder="1" applyAlignment="1">
      <alignment horizontal="right" wrapText="1" readingOrder="2"/>
    </xf>
    <xf numFmtId="0" fontId="2" fillId="7" borderId="17" xfId="0" applyFont="1" applyFill="1" applyBorder="1" applyAlignment="1">
      <alignment horizontal="right" wrapText="1" readingOrder="2"/>
    </xf>
    <xf numFmtId="0" fontId="2" fillId="7" borderId="18" xfId="0" applyFont="1" applyFill="1" applyBorder="1" applyAlignment="1">
      <alignment horizontal="right" wrapText="1" readingOrder="2"/>
    </xf>
    <xf numFmtId="0" fontId="2" fillId="7" borderId="29" xfId="0" applyFont="1" applyFill="1" applyBorder="1" applyAlignment="1">
      <alignment horizontal="right" wrapText="1" readingOrder="2"/>
    </xf>
    <xf numFmtId="0" fontId="1" fillId="6" borderId="9" xfId="0" applyFont="1" applyFill="1" applyBorder="1" applyAlignment="1">
      <alignment horizontal="center" vertical="center" wrapText="1" readingOrder="2"/>
    </xf>
    <xf numFmtId="0" fontId="1" fillId="6" borderId="11" xfId="0" applyFont="1" applyFill="1" applyBorder="1" applyAlignment="1">
      <alignment horizontal="center" vertical="center" wrapText="1" readingOrder="2"/>
    </xf>
    <xf numFmtId="0" fontId="1" fillId="6" borderId="10" xfId="0" applyFont="1" applyFill="1" applyBorder="1" applyAlignment="1">
      <alignment horizontal="center" vertical="center" wrapText="1" readingOrder="2"/>
    </xf>
    <xf numFmtId="0" fontId="1" fillId="8" borderId="10" xfId="0" applyFont="1" applyFill="1" applyBorder="1" applyAlignment="1">
      <alignment horizontal="center" vertical="center" wrapText="1" readingOrder="2"/>
    </xf>
    <xf numFmtId="0" fontId="1" fillId="8" borderId="9" xfId="0" applyFont="1" applyFill="1" applyBorder="1" applyAlignment="1">
      <alignment horizontal="center" vertical="center" wrapText="1" readingOrder="2"/>
    </xf>
    <xf numFmtId="0" fontId="1" fillId="8" borderId="11" xfId="0" applyFont="1" applyFill="1" applyBorder="1" applyAlignment="1">
      <alignment horizontal="center" vertical="center" wrapText="1" readingOrder="2"/>
    </xf>
    <xf numFmtId="0" fontId="1" fillId="8" borderId="12" xfId="0" applyFont="1" applyFill="1" applyBorder="1" applyAlignment="1">
      <alignment horizontal="center" vertical="center" wrapText="1" readingOrder="2"/>
    </xf>
    <xf numFmtId="0" fontId="0" fillId="0" borderId="38" xfId="0" applyBorder="1"/>
    <xf numFmtId="0" fontId="0" fillId="0" borderId="3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0" xfId="0" applyFill="1" applyBorder="1"/>
    <xf numFmtId="0" fontId="0" fillId="0" borderId="36" xfId="0" applyBorder="1" applyAlignment="1">
      <alignment horizontal="center"/>
    </xf>
    <xf numFmtId="0" fontId="0" fillId="0" borderId="41" xfId="0" applyFill="1" applyBorder="1"/>
    <xf numFmtId="0" fontId="0" fillId="3" borderId="41" xfId="0" applyFill="1" applyBorder="1"/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164" fontId="0" fillId="0" borderId="36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Border="1"/>
    <xf numFmtId="0" fontId="0" fillId="0" borderId="44" xfId="0" applyBorder="1"/>
    <xf numFmtId="164" fontId="0" fillId="0" borderId="27" xfId="0" applyNumberFormat="1" applyBorder="1"/>
    <xf numFmtId="164" fontId="0" fillId="0" borderId="8" xfId="0" applyNumberFormat="1" applyBorder="1"/>
    <xf numFmtId="0" fontId="0" fillId="0" borderId="3" xfId="0" applyBorder="1"/>
    <xf numFmtId="164" fontId="0" fillId="0" borderId="45" xfId="0" applyNumberFormat="1" applyBorder="1"/>
    <xf numFmtId="0" fontId="0" fillId="0" borderId="47" xfId="0" applyFill="1" applyBorder="1"/>
    <xf numFmtId="0" fontId="0" fillId="0" borderId="48" xfId="0" applyBorder="1"/>
    <xf numFmtId="0" fontId="0" fillId="2" borderId="5" xfId="0" applyFill="1" applyBorder="1"/>
    <xf numFmtId="0" fontId="0" fillId="2" borderId="49" xfId="0" applyFill="1" applyBorder="1"/>
    <xf numFmtId="0" fontId="0" fillId="2" borderId="1" xfId="0" applyFill="1" applyBorder="1"/>
    <xf numFmtId="0" fontId="0" fillId="2" borderId="47" xfId="0" applyFill="1" applyBorder="1"/>
    <xf numFmtId="0" fontId="0" fillId="2" borderId="40" xfId="0" applyFill="1" applyBorder="1"/>
    <xf numFmtId="0" fontId="0" fillId="2" borderId="50" xfId="0" applyFill="1" applyBorder="1"/>
    <xf numFmtId="0" fontId="0" fillId="2" borderId="46" xfId="0" applyFill="1" applyBorder="1"/>
    <xf numFmtId="0" fontId="0" fillId="2" borderId="51" xfId="0" applyFill="1" applyBorder="1"/>
    <xf numFmtId="164" fontId="0" fillId="0" borderId="13" xfId="0" applyNumberFormat="1" applyFill="1" applyBorder="1"/>
    <xf numFmtId="164" fontId="0" fillId="0" borderId="0" xfId="0" applyNumberFormat="1"/>
    <xf numFmtId="0" fontId="4" fillId="0" borderId="42" xfId="0" applyFont="1" applyBorder="1" applyAlignment="1">
      <alignment textRotation="90"/>
    </xf>
    <xf numFmtId="0" fontId="4" fillId="0" borderId="43" xfId="0" applyFont="1" applyBorder="1" applyAlignment="1">
      <alignment textRotation="90"/>
    </xf>
    <xf numFmtId="164" fontId="0" fillId="0" borderId="18" xfId="0" applyNumberFormat="1" applyBorder="1"/>
    <xf numFmtId="164" fontId="0" fillId="0" borderId="19" xfId="0" applyNumberFormat="1" applyBorder="1"/>
    <xf numFmtId="0" fontId="0" fillId="2" borderId="9" xfId="0" applyFill="1" applyBorder="1"/>
    <xf numFmtId="164" fontId="0" fillId="2" borderId="18" xfId="0" applyNumberFormat="1" applyFill="1" applyBorder="1"/>
    <xf numFmtId="164" fontId="0" fillId="2" borderId="19" xfId="0" applyNumberFormat="1" applyFill="1" applyBorder="1"/>
    <xf numFmtId="164" fontId="0" fillId="10" borderId="0" xfId="0" applyNumberFormat="1" applyFill="1"/>
    <xf numFmtId="0" fontId="0" fillId="4" borderId="0" xfId="0" applyFill="1" applyAlignment="1">
      <alignment textRotation="90"/>
    </xf>
    <xf numFmtId="164" fontId="0" fillId="4" borderId="0" xfId="0" applyNumberFormat="1" applyFill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2" borderId="36" xfId="0" applyNumberFormat="1" applyFill="1" applyBorder="1"/>
    <xf numFmtId="0" fontId="0" fillId="0" borderId="18" xfId="0" applyBorder="1"/>
    <xf numFmtId="0" fontId="0" fillId="0" borderId="42" xfId="0" applyBorder="1" applyAlignment="1">
      <alignment textRotation="90"/>
    </xf>
    <xf numFmtId="0" fontId="0" fillId="0" borderId="43" xfId="0" applyBorder="1" applyAlignment="1">
      <alignment textRotation="90"/>
    </xf>
    <xf numFmtId="0" fontId="0" fillId="0" borderId="19" xfId="0" applyBorder="1"/>
    <xf numFmtId="0" fontId="0" fillId="0" borderId="9" xfId="0" applyBorder="1"/>
    <xf numFmtId="164" fontId="0" fillId="0" borderId="52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4" borderId="46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0" xfId="0" applyAlignment="1">
      <alignment textRotation="90"/>
    </xf>
    <xf numFmtId="1" fontId="0" fillId="0" borderId="0" xfId="0" applyNumberFormat="1"/>
    <xf numFmtId="164" fontId="0" fillId="0" borderId="10" xfId="0" applyNumberFormat="1" applyBorder="1"/>
    <xf numFmtId="1" fontId="0" fillId="0" borderId="13" xfId="0" applyNumberFormat="1" applyFill="1" applyBorder="1"/>
    <xf numFmtId="0" fontId="0" fillId="2" borderId="43" xfId="0" applyFill="1" applyBorder="1" applyAlignment="1">
      <alignment textRotation="90"/>
    </xf>
    <xf numFmtId="164" fontId="0" fillId="2" borderId="11" xfId="0" applyNumberFormat="1" applyFill="1" applyBorder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'محیط زیست'!$C$69:$P$70</c:f>
              <c:multiLvlStrCache>
                <c:ptCount val="14"/>
                <c:lvl>
                  <c:pt idx="0">
                    <c:v>درصد تغيير کاربري اراضي</c:v>
                  </c:pt>
                  <c:pt idx="1">
                    <c:v>درصد افزایش کاربری های سبز</c:v>
                  </c:pt>
                  <c:pt idx="2">
                    <c:v> سهم اراضي کشاورزي آبي به کل اراضی کشاورزی</c:v>
                  </c:pt>
                  <c:pt idx="3">
                    <c:v>درصد شوره زار شدن اراضی</c:v>
                  </c:pt>
                  <c:pt idx="4">
                    <c:v>درصد روستاهای برخوردار از آب لوله کشی</c:v>
                  </c:pt>
                  <c:pt idx="5">
                    <c:v>درصد سکونتگاههاي داراي روش بهداشتي جمع آوري زباله</c:v>
                  </c:pt>
                  <c:pt idx="6">
                    <c:v>درصد روستاهاي برخوردار از جايگاه دفن زباله</c:v>
                  </c:pt>
                  <c:pt idx="7">
                    <c:v>درصد سکونتگاههاي برخوردار از شبکه فاضلاب </c:v>
                  </c:pt>
                  <c:pt idx="8">
                    <c:v>درصد آلودگی هوا</c:v>
                  </c:pt>
                  <c:pt idx="9">
                    <c:v>تنوع منظر داراي ارزش طبيعي (کيفيت بصري) </c:v>
                  </c:pt>
                  <c:pt idx="10">
                    <c:v>بهره برداری از منظر داراي ارزش طبيعي (کيفيت بصري)</c:v>
                  </c:pt>
                  <c:pt idx="11">
                    <c:v>در صد حفاظت­ از مناظر دارای ارزش طبیعی و بصری </c:v>
                  </c:pt>
                  <c:pt idx="12">
                    <c:v>درصد آسیب پذیری از سیلاب های مخاطره آمیز</c:v>
                  </c:pt>
                  <c:pt idx="13">
                    <c:v>درصد آسیب پذیری از مخاطرات طبیعی</c:v>
                  </c:pt>
                </c:lvl>
                <c:lvl>
                  <c:pt idx="0">
                    <c:v>منابع سرزمین</c:v>
                  </c:pt>
                  <c:pt idx="4">
                    <c:v>بهداشت محیط</c:v>
                  </c:pt>
                  <c:pt idx="8">
                    <c:v>خدمات محیط</c:v>
                  </c:pt>
                  <c:pt idx="11">
                    <c:v>آسیب پذیری محیط</c:v>
                  </c:pt>
                </c:lvl>
              </c:multiLvlStrCache>
            </c:multiLvlStrRef>
          </c:cat>
          <c:val>
            <c:numRef>
              <c:f>'محیط زیست'!$C$87:$P$87</c:f>
              <c:numCache>
                <c:formatCode>0.000</c:formatCode>
                <c:ptCount val="14"/>
                <c:pt idx="0">
                  <c:v>0.65992647058823528</c:v>
                </c:pt>
                <c:pt idx="1">
                  <c:v>0.15625</c:v>
                </c:pt>
                <c:pt idx="2">
                  <c:v>0.15483539094650209</c:v>
                </c:pt>
                <c:pt idx="3">
                  <c:v>0.79254605263157896</c:v>
                </c:pt>
                <c:pt idx="4">
                  <c:v>0.56805176396472068</c:v>
                </c:pt>
                <c:pt idx="5">
                  <c:v>0.86680555555555561</c:v>
                </c:pt>
                <c:pt idx="6">
                  <c:v>0.24375000000000002</c:v>
                </c:pt>
                <c:pt idx="7">
                  <c:v>0.265625</c:v>
                </c:pt>
                <c:pt idx="8">
                  <c:v>0.58433271832718336</c:v>
                </c:pt>
                <c:pt idx="9">
                  <c:v>0.328125</c:v>
                </c:pt>
                <c:pt idx="10">
                  <c:v>0.32291666666666669</c:v>
                </c:pt>
                <c:pt idx="11">
                  <c:v>0.21250000000000005</c:v>
                </c:pt>
                <c:pt idx="12">
                  <c:v>0.80078125</c:v>
                </c:pt>
                <c:pt idx="13">
                  <c:v>0.30416666666666664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8960"/>
        <c:axId val="6170496"/>
      </c:barChart>
      <c:catAx>
        <c:axId val="6168960"/>
        <c:scaling>
          <c:orientation val="minMax"/>
        </c:scaling>
        <c:delete val="0"/>
        <c:axPos val="l"/>
        <c:majorTickMark val="out"/>
        <c:minorTickMark val="none"/>
        <c:tickLblPos val="nextTo"/>
        <c:crossAx val="6170496"/>
        <c:crosses val="autoZero"/>
        <c:auto val="1"/>
        <c:lblAlgn val="ctr"/>
        <c:lblOffset val="100"/>
        <c:noMultiLvlLbl val="0"/>
      </c:catAx>
      <c:valAx>
        <c:axId val="6170496"/>
        <c:scaling>
          <c:orientation val="minMax"/>
          <c:max val="1"/>
        </c:scaling>
        <c:delete val="0"/>
        <c:axPos val="b"/>
        <c:majorGridlines/>
        <c:numFmt formatCode="0.000" sourceLinked="1"/>
        <c:majorTickMark val="out"/>
        <c:minorTickMark val="none"/>
        <c:tickLblPos val="nextTo"/>
        <c:crossAx val="616896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'محیط زیست'!#REF!</c:f>
            </c:multiLvlStrRef>
          </c:cat>
          <c:val>
            <c:numRef>
              <c:f>'محیط زیست'!#REF!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810816"/>
        <c:axId val="197833088"/>
      </c:barChart>
      <c:catAx>
        <c:axId val="197810816"/>
        <c:scaling>
          <c:orientation val="minMax"/>
        </c:scaling>
        <c:delete val="0"/>
        <c:axPos val="l"/>
        <c:majorTickMark val="out"/>
        <c:minorTickMark val="none"/>
        <c:tickLblPos val="nextTo"/>
        <c:crossAx val="197833088"/>
        <c:crosses val="autoZero"/>
        <c:auto val="1"/>
        <c:lblAlgn val="ctr"/>
        <c:lblOffset val="100"/>
        <c:noMultiLvlLbl val="0"/>
      </c:catAx>
      <c:valAx>
        <c:axId val="197833088"/>
        <c:scaling>
          <c:orientation val="minMax"/>
          <c:max val="1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9781081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filled"/>
        <c:varyColors val="0"/>
        <c:ser>
          <c:idx val="0"/>
          <c:order val="0"/>
          <c:cat>
            <c:strRef>
              <c:f>envir!$D$184:$H$184</c:f>
              <c:strCache>
                <c:ptCount val="5"/>
                <c:pt idx="0">
                  <c:v>منابع انسانی</c:v>
                </c:pt>
                <c:pt idx="1">
                  <c:v>مراقبت های اجتماعی</c:v>
                </c:pt>
                <c:pt idx="2">
                  <c:v>کیفیت زندگی</c:v>
                </c:pt>
                <c:pt idx="3">
                  <c:v>زیرساخت های نهادی</c:v>
                </c:pt>
                <c:pt idx="4">
                  <c:v>مشارکت</c:v>
                </c:pt>
              </c:strCache>
            </c:strRef>
          </c:cat>
          <c:val>
            <c:numRef>
              <c:f>envir!$D$201:$H$201</c:f>
              <c:numCache>
                <c:formatCode>0.000</c:formatCode>
                <c:ptCount val="5"/>
                <c:pt idx="0">
                  <c:v>0.39510829948720216</c:v>
                </c:pt>
                <c:pt idx="1">
                  <c:v>0.51796829161731872</c:v>
                </c:pt>
                <c:pt idx="2">
                  <c:v>0.46047066665604836</c:v>
                </c:pt>
                <c:pt idx="3">
                  <c:v>0.39975727760256374</c:v>
                </c:pt>
                <c:pt idx="4">
                  <c:v>0.70570369536845401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839872"/>
        <c:axId val="197849856"/>
      </c:radarChart>
      <c:catAx>
        <c:axId val="1978398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97849856"/>
        <c:crosses val="autoZero"/>
        <c:auto val="1"/>
        <c:lblAlgn val="ctr"/>
        <c:lblOffset val="100"/>
        <c:noMultiLvlLbl val="0"/>
      </c:catAx>
      <c:valAx>
        <c:axId val="197849856"/>
        <c:scaling>
          <c:orientation val="minMax"/>
          <c:max val="1"/>
        </c:scaling>
        <c:delete val="0"/>
        <c:axPos val="l"/>
        <c:numFmt formatCode="0.000" sourceLinked="1"/>
        <c:majorTickMark val="cross"/>
        <c:minorTickMark val="none"/>
        <c:tickLblPos val="nextTo"/>
        <c:crossAx val="1978398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'محیط زیست'!$C$91:$F$91</c:f>
              <c:strCache>
                <c:ptCount val="4"/>
                <c:pt idx="0">
                  <c:v>منابع سرزمین</c:v>
                </c:pt>
                <c:pt idx="1">
                  <c:v>بهداشت محیط</c:v>
                </c:pt>
                <c:pt idx="2">
                  <c:v>خدمات محیط</c:v>
                </c:pt>
                <c:pt idx="3">
                  <c:v>آسیب پذیری محیط</c:v>
                </c:pt>
              </c:strCache>
            </c:strRef>
          </c:cat>
          <c:val>
            <c:numRef>
              <c:f>'محیط زیست'!$C$108:$F$108</c:f>
              <c:numCache>
                <c:formatCode>0.000</c:formatCode>
                <c:ptCount val="4"/>
                <c:pt idx="0">
                  <c:v>0.44088947854157917</c:v>
                </c:pt>
                <c:pt idx="1">
                  <c:v>0.4860580798800691</c:v>
                </c:pt>
                <c:pt idx="2">
                  <c:v>0.41179146166461666</c:v>
                </c:pt>
                <c:pt idx="3">
                  <c:v>0.43914930555555548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581696"/>
        <c:axId val="9273344"/>
      </c:radarChart>
      <c:catAx>
        <c:axId val="179581696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273344"/>
        <c:crosses val="autoZero"/>
        <c:auto val="1"/>
        <c:lblAlgn val="ctr"/>
        <c:lblOffset val="100"/>
        <c:noMultiLvlLbl val="0"/>
      </c:catAx>
      <c:valAx>
        <c:axId val="9273344"/>
        <c:scaling>
          <c:orientation val="minMax"/>
          <c:max val="1"/>
          <c:min val="0"/>
        </c:scaling>
        <c:delete val="0"/>
        <c:axPos val="l"/>
        <c:numFmt formatCode="0.000" sourceLinked="1"/>
        <c:majorTickMark val="cross"/>
        <c:minorTickMark val="none"/>
        <c:tickLblPos val="nextTo"/>
        <c:crossAx val="179581696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'محیط زیست'!$B$92:$B$107</c:f>
              <c:strCache>
                <c:ptCount val="16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E1</c:v>
                </c:pt>
                <c:pt idx="5">
                  <c:v>E2</c:v>
                </c:pt>
                <c:pt idx="6">
                  <c:v>E3</c:v>
                </c:pt>
                <c:pt idx="7">
                  <c:v>E4</c:v>
                </c:pt>
                <c:pt idx="8">
                  <c:v>S1</c:v>
                </c:pt>
                <c:pt idx="9">
                  <c:v>S2</c:v>
                </c:pt>
                <c:pt idx="10">
                  <c:v>S3</c:v>
                </c:pt>
                <c:pt idx="11">
                  <c:v>S4</c:v>
                </c:pt>
                <c:pt idx="12">
                  <c:v>W1</c:v>
                </c:pt>
                <c:pt idx="13">
                  <c:v>W2</c:v>
                </c:pt>
                <c:pt idx="14">
                  <c:v>W3</c:v>
                </c:pt>
                <c:pt idx="15">
                  <c:v>W4</c:v>
                </c:pt>
              </c:strCache>
            </c:strRef>
          </c:cat>
          <c:val>
            <c:numRef>
              <c:f>'محیط زیست'!$F$92:$F$107</c:f>
              <c:numCache>
                <c:formatCode>0.000</c:formatCode>
                <c:ptCount val="16"/>
                <c:pt idx="0">
                  <c:v>0.33333333333333331</c:v>
                </c:pt>
                <c:pt idx="1">
                  <c:v>0.66805555555555562</c:v>
                </c:pt>
                <c:pt idx="2">
                  <c:v>0.66111111111111109</c:v>
                </c:pt>
                <c:pt idx="3">
                  <c:v>0.66666666666666663</c:v>
                </c:pt>
                <c:pt idx="4">
                  <c:v>0.60555555555555562</c:v>
                </c:pt>
                <c:pt idx="5">
                  <c:v>0.49166666666666664</c:v>
                </c:pt>
                <c:pt idx="6">
                  <c:v>0.44444444444444442</c:v>
                </c:pt>
                <c:pt idx="7">
                  <c:v>0.24444444444444446</c:v>
                </c:pt>
                <c:pt idx="8">
                  <c:v>0.35555555555555557</c:v>
                </c:pt>
                <c:pt idx="9">
                  <c:v>0.35555555555555557</c:v>
                </c:pt>
                <c:pt idx="10">
                  <c:v>0.35555555555555557</c:v>
                </c:pt>
                <c:pt idx="11">
                  <c:v>0.39999999999999997</c:v>
                </c:pt>
                <c:pt idx="12">
                  <c:v>0.35555555555555557</c:v>
                </c:pt>
                <c:pt idx="13">
                  <c:v>0.35555555555555557</c:v>
                </c:pt>
                <c:pt idx="14">
                  <c:v>0.33333333333333331</c:v>
                </c:pt>
                <c:pt idx="15">
                  <c:v>0.39999999999999997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651648"/>
        <c:axId val="128654336"/>
      </c:radarChart>
      <c:catAx>
        <c:axId val="128651648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28654336"/>
        <c:crosses val="autoZero"/>
        <c:auto val="1"/>
        <c:lblAlgn val="ctr"/>
        <c:lblOffset val="100"/>
        <c:noMultiLvlLbl val="0"/>
      </c:catAx>
      <c:valAx>
        <c:axId val="128654336"/>
        <c:scaling>
          <c:orientation val="minMax"/>
        </c:scaling>
        <c:delete val="0"/>
        <c:axPos val="l"/>
        <c:numFmt formatCode="0.000" sourceLinked="1"/>
        <c:majorTickMark val="cross"/>
        <c:minorTickMark val="none"/>
        <c:tickLblPos val="nextTo"/>
        <c:crossAx val="12865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envir!$D$162:$S$163</c:f>
              <c:multiLvlStrCache>
                <c:ptCount val="16"/>
                <c:lvl>
                  <c:pt idx="0">
                    <c:v>متوسط جمعیت نقاط روستایی</c:v>
                  </c:pt>
                  <c:pt idx="1">
                    <c:v>درصد نرخ رشد جمعيت</c:v>
                  </c:pt>
                  <c:pt idx="2">
                    <c:v>درصد افراد داراي تحصيلات آموزش عالي</c:v>
                  </c:pt>
                  <c:pt idx="3">
                    <c:v>تعداد پزشک به 10000 نفر</c:v>
                  </c:pt>
                  <c:pt idx="4">
                    <c:v>درصد روستاهای برخوردار از خانه بهداشت</c:v>
                  </c:pt>
                  <c:pt idx="5">
                    <c:v>ضریب امنیت</c:v>
                  </c:pt>
                  <c:pt idx="6">
                    <c:v>درصد خانوارهاي برخوردار از حمايتهاي بيمه اي</c:v>
                  </c:pt>
                  <c:pt idx="7">
                    <c:v>درصد رضايت شغلي در گزينة زياد</c:v>
                  </c:pt>
                  <c:pt idx="8">
                    <c:v>درصد رضایت از درآمد</c:v>
                  </c:pt>
                  <c:pt idx="9">
                    <c:v>درصد خانوار برخوردار از مسکن</c:v>
                  </c:pt>
                  <c:pt idx="10">
                    <c:v>شاخص استفاده از اینترنت</c:v>
                  </c:pt>
                  <c:pt idx="11">
                    <c:v>تعداد كتابخانه هاي عمومي به هر 1000 نفر</c:v>
                  </c:pt>
                  <c:pt idx="12">
                    <c:v>درصد رضایت از شوراها و هیاری ها</c:v>
                  </c:pt>
                  <c:pt idx="13">
                    <c:v>درصد روستاهاي داراي شوراي اسلامي و دهیار</c:v>
                  </c:pt>
                  <c:pt idx="14">
                    <c:v>درصد افراد شركت كننده در آخرين انتخابات محلي</c:v>
                  </c:pt>
                  <c:pt idx="15">
                    <c:v>درصد ميزان مشاركت اجتماعي در گزينة زياد</c:v>
                  </c:pt>
                </c:lvl>
                <c:lvl>
                  <c:pt idx="0">
                    <c:v>منابع انسانی</c:v>
                  </c:pt>
                  <c:pt idx="3">
                    <c:v>مراقبت های اجتماعی</c:v>
                  </c:pt>
                  <c:pt idx="7">
                    <c:v>کیفیت زندگی</c:v>
                  </c:pt>
                  <c:pt idx="10">
                    <c:v>زیرساخت های نهادی</c:v>
                  </c:pt>
                  <c:pt idx="13">
                    <c:v>مشارکت</c:v>
                  </c:pt>
                </c:lvl>
              </c:multiLvlStrCache>
            </c:multiLvlStrRef>
          </c:cat>
          <c:val>
            <c:numRef>
              <c:f>envir!$D$180:$S$180</c:f>
              <c:numCache>
                <c:formatCode>0.000</c:formatCode>
                <c:ptCount val="16"/>
                <c:pt idx="0">
                  <c:v>0.27256069628950985</c:v>
                </c:pt>
                <c:pt idx="1">
                  <c:v>0.54269841269841257</c:v>
                </c:pt>
                <c:pt idx="2">
                  <c:v>0.37006578947368418</c:v>
                </c:pt>
                <c:pt idx="3">
                  <c:v>0.24773809523809526</c:v>
                </c:pt>
                <c:pt idx="4">
                  <c:v>0.53120577830188687</c:v>
                </c:pt>
                <c:pt idx="5">
                  <c:v>0.67361111111111116</c:v>
                </c:pt>
                <c:pt idx="6">
                  <c:v>0.61931818181818166</c:v>
                </c:pt>
                <c:pt idx="7">
                  <c:v>0.43451873935264057</c:v>
                </c:pt>
                <c:pt idx="8">
                  <c:v>0.43308823529411761</c:v>
                </c:pt>
                <c:pt idx="9">
                  <c:v>0.51380502532138705</c:v>
                </c:pt>
                <c:pt idx="10">
                  <c:v>0.45885579937304072</c:v>
                </c:pt>
                <c:pt idx="11">
                  <c:v>0.12300531914893618</c:v>
                </c:pt>
                <c:pt idx="12">
                  <c:v>0.61741071428571426</c:v>
                </c:pt>
                <c:pt idx="13">
                  <c:v>0.76435944944415046</c:v>
                </c:pt>
                <c:pt idx="14">
                  <c:v>0.78125000000000011</c:v>
                </c:pt>
                <c:pt idx="15">
                  <c:v>0.57150163666121123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943872"/>
        <c:axId val="178945408"/>
      </c:barChart>
      <c:catAx>
        <c:axId val="178943872"/>
        <c:scaling>
          <c:orientation val="minMax"/>
        </c:scaling>
        <c:delete val="0"/>
        <c:axPos val="l"/>
        <c:majorTickMark val="out"/>
        <c:minorTickMark val="none"/>
        <c:tickLblPos val="nextTo"/>
        <c:crossAx val="178945408"/>
        <c:crosses val="autoZero"/>
        <c:auto val="1"/>
        <c:lblAlgn val="ctr"/>
        <c:lblOffset val="100"/>
        <c:noMultiLvlLbl val="0"/>
      </c:catAx>
      <c:valAx>
        <c:axId val="178945408"/>
        <c:scaling>
          <c:orientation val="minMax"/>
        </c:scaling>
        <c:delete val="0"/>
        <c:axPos val="b"/>
        <c:majorGridlines/>
        <c:numFmt formatCode="0.000" sourceLinked="1"/>
        <c:majorTickMark val="out"/>
        <c:minorTickMark val="none"/>
        <c:tickLblPos val="nextTo"/>
        <c:crossAx val="178943872"/>
        <c:crosses val="autoZero"/>
        <c:crossBetween val="between"/>
        <c:minorUnit val="2.0000000000000004E-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اقتصادی!$C$66:$L$67</c:f>
              <c:multiLvlStrCache>
                <c:ptCount val="10"/>
                <c:lvl>
                  <c:pt idx="0">
                    <c:v>درصد جمعيت واقع در زير خط فقر</c:v>
                  </c:pt>
                  <c:pt idx="1">
                    <c:v>نرخ بيكاري</c:v>
                  </c:pt>
                  <c:pt idx="2">
                    <c:v>نرخ اشتغال</c:v>
                  </c:pt>
                  <c:pt idx="3">
                    <c:v>ضريب تنوع شغلی</c:v>
                  </c:pt>
                  <c:pt idx="4">
                    <c:v>نرخ اشتغال مردان</c:v>
                  </c:pt>
                  <c:pt idx="5">
                    <c:v>نرخ اشتغال زنان</c:v>
                  </c:pt>
                  <c:pt idx="6">
                    <c:v>شاخص امکان پذیری پس انداز</c:v>
                  </c:pt>
                  <c:pt idx="7">
                    <c:v>درصد افزایش درآمد</c:v>
                  </c:pt>
                  <c:pt idx="8">
                    <c:v>نسبت معکوس  نسبت هزینه-درآمد</c:v>
                  </c:pt>
                  <c:pt idx="9">
                    <c:v>شاخص استمرار درآمد خانوار</c:v>
                  </c:pt>
                </c:lvl>
                <c:lvl>
                  <c:pt idx="0">
                    <c:v>عدالت اقتصادی</c:v>
                  </c:pt>
                  <c:pt idx="3">
                    <c:v>ثبات اقتصادی</c:v>
                  </c:pt>
                  <c:pt idx="6">
                    <c:v>رفاه اقتصادی</c:v>
                  </c:pt>
                </c:lvl>
              </c:multiLvlStrCache>
            </c:multiLvlStrRef>
          </c:cat>
          <c:val>
            <c:numRef>
              <c:f>اقتصادی!$C$84:$L$84</c:f>
              <c:numCache>
                <c:formatCode>0.000</c:formatCode>
                <c:ptCount val="10"/>
                <c:pt idx="0">
                  <c:v>0.34375</c:v>
                </c:pt>
                <c:pt idx="1">
                  <c:v>0.44139273356401376</c:v>
                </c:pt>
                <c:pt idx="2">
                  <c:v>0.43706747404844282</c:v>
                </c:pt>
                <c:pt idx="3">
                  <c:v>0.38027426160337557</c:v>
                </c:pt>
                <c:pt idx="4">
                  <c:v>0.48588596981553955</c:v>
                </c:pt>
                <c:pt idx="5">
                  <c:v>0.46926713947990528</c:v>
                </c:pt>
                <c:pt idx="6">
                  <c:v>0.44732142857142859</c:v>
                </c:pt>
                <c:pt idx="7">
                  <c:v>0.46249999999999991</c:v>
                </c:pt>
                <c:pt idx="8">
                  <c:v>0.78164132379248785</c:v>
                </c:pt>
                <c:pt idx="9">
                  <c:v>0.41565040650406515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61792"/>
        <c:axId val="178563328"/>
      </c:barChart>
      <c:catAx>
        <c:axId val="178561792"/>
        <c:scaling>
          <c:orientation val="minMax"/>
        </c:scaling>
        <c:delete val="0"/>
        <c:axPos val="l"/>
        <c:majorTickMark val="out"/>
        <c:minorTickMark val="none"/>
        <c:tickLblPos val="nextTo"/>
        <c:crossAx val="178563328"/>
        <c:crosses val="autoZero"/>
        <c:auto val="1"/>
        <c:lblAlgn val="ctr"/>
        <c:lblOffset val="100"/>
        <c:noMultiLvlLbl val="0"/>
      </c:catAx>
      <c:valAx>
        <c:axId val="178563328"/>
        <c:scaling>
          <c:orientation val="minMax"/>
        </c:scaling>
        <c:delete val="0"/>
        <c:axPos val="b"/>
        <c:majorGridlines/>
        <c:numFmt formatCode="0.000" sourceLinked="1"/>
        <c:majorTickMark val="out"/>
        <c:minorTickMark val="none"/>
        <c:tickLblPos val="nextTo"/>
        <c:crossAx val="178561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اقتصادی!$C$88:$E$88</c:f>
              <c:strCache>
                <c:ptCount val="3"/>
                <c:pt idx="0">
                  <c:v>عدالت اقتصادی</c:v>
                </c:pt>
                <c:pt idx="1">
                  <c:v>ثبات اقتصادی</c:v>
                </c:pt>
                <c:pt idx="2">
                  <c:v>رفاه اقتصادی</c:v>
                </c:pt>
              </c:strCache>
            </c:strRef>
          </c:cat>
          <c:val>
            <c:numRef>
              <c:f>اقتصادی!$C$105:$E$105</c:f>
              <c:numCache>
                <c:formatCode>0.000</c:formatCode>
                <c:ptCount val="3"/>
                <c:pt idx="0">
                  <c:v>0.40740340253748553</c:v>
                </c:pt>
                <c:pt idx="1">
                  <c:v>0.44514245696627353</c:v>
                </c:pt>
                <c:pt idx="2">
                  <c:v>0.52677828971699547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287936"/>
        <c:axId val="179289472"/>
      </c:barChart>
      <c:catAx>
        <c:axId val="179287936"/>
        <c:scaling>
          <c:orientation val="minMax"/>
        </c:scaling>
        <c:delete val="0"/>
        <c:axPos val="l"/>
        <c:majorTickMark val="out"/>
        <c:minorTickMark val="none"/>
        <c:tickLblPos val="nextTo"/>
        <c:crossAx val="179289472"/>
        <c:crosses val="autoZero"/>
        <c:auto val="1"/>
        <c:lblAlgn val="ctr"/>
        <c:lblOffset val="100"/>
        <c:noMultiLvlLbl val="0"/>
      </c:catAx>
      <c:valAx>
        <c:axId val="179289472"/>
        <c:scaling>
          <c:orientation val="minMax"/>
          <c:max val="1"/>
        </c:scaling>
        <c:delete val="0"/>
        <c:axPos val="b"/>
        <c:majorGridlines/>
        <c:numFmt formatCode="0.000" sourceLinked="1"/>
        <c:majorTickMark val="out"/>
        <c:minorTickMark val="none"/>
        <c:tickLblPos val="nextTo"/>
        <c:crossAx val="179287936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اقتصادی!$B$89:$B$104</c:f>
              <c:strCache>
                <c:ptCount val="16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E1</c:v>
                </c:pt>
                <c:pt idx="5">
                  <c:v>E2</c:v>
                </c:pt>
                <c:pt idx="6">
                  <c:v>E3</c:v>
                </c:pt>
                <c:pt idx="7">
                  <c:v>E4</c:v>
                </c:pt>
                <c:pt idx="8">
                  <c:v>S1</c:v>
                </c:pt>
                <c:pt idx="9">
                  <c:v>S2</c:v>
                </c:pt>
                <c:pt idx="10">
                  <c:v>S3</c:v>
                </c:pt>
                <c:pt idx="11">
                  <c:v>S4</c:v>
                </c:pt>
                <c:pt idx="12">
                  <c:v>W1</c:v>
                </c:pt>
                <c:pt idx="13">
                  <c:v>W2</c:v>
                </c:pt>
                <c:pt idx="14">
                  <c:v>W3</c:v>
                </c:pt>
                <c:pt idx="15">
                  <c:v>W4</c:v>
                </c:pt>
              </c:strCache>
            </c:strRef>
          </c:cat>
          <c:val>
            <c:numRef>
              <c:f>اقتصادی!$F$89:$F$105</c:f>
              <c:numCache>
                <c:formatCode>General</c:formatCode>
                <c:ptCount val="17"/>
                <c:pt idx="0">
                  <c:v>0.53177168558176113</c:v>
                </c:pt>
                <c:pt idx="1">
                  <c:v>0.63987767891016745</c:v>
                </c:pt>
                <c:pt idx="2">
                  <c:v>0.34096696649971409</c:v>
                </c:pt>
                <c:pt idx="3">
                  <c:v>0.25570103299305197</c:v>
                </c:pt>
                <c:pt idx="4">
                  <c:v>0.55252019057955859</c:v>
                </c:pt>
                <c:pt idx="5">
                  <c:v>0.63819263106357405</c:v>
                </c:pt>
                <c:pt idx="6">
                  <c:v>0.46382097825424989</c:v>
                </c:pt>
                <c:pt idx="7">
                  <c:v>0.4844733726737398</c:v>
                </c:pt>
                <c:pt idx="8">
                  <c:v>0.46614097434463081</c:v>
                </c:pt>
                <c:pt idx="9">
                  <c:v>0.37590442278721387</c:v>
                </c:pt>
                <c:pt idx="10">
                  <c:v>0.62566358559338819</c:v>
                </c:pt>
                <c:pt idx="11">
                  <c:v>0.14987449016938484</c:v>
                </c:pt>
                <c:pt idx="12">
                  <c:v>0.65953762353742373</c:v>
                </c:pt>
                <c:pt idx="13">
                  <c:v>0.42001879452292429</c:v>
                </c:pt>
                <c:pt idx="14">
                  <c:v>0.44149000513811504</c:v>
                </c:pt>
                <c:pt idx="15">
                  <c:v>0.31044102986179267</c:v>
                </c:pt>
                <c:pt idx="16">
                  <c:v>0.45977471640691814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87840"/>
        <c:axId val="156789376"/>
      </c:radarChart>
      <c:catAx>
        <c:axId val="1567878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56789376"/>
        <c:crosses val="autoZero"/>
        <c:auto val="1"/>
        <c:lblAlgn val="ctr"/>
        <c:lblOffset val="100"/>
        <c:noMultiLvlLbl val="0"/>
      </c:catAx>
      <c:valAx>
        <c:axId val="156789376"/>
        <c:scaling>
          <c:orientation val="minMax"/>
          <c:max val="1"/>
        </c:scaling>
        <c:delete val="0"/>
        <c:axPos val="l"/>
        <c:numFmt formatCode="General" sourceLinked="1"/>
        <c:majorTickMark val="cross"/>
        <c:minorTickMark val="none"/>
        <c:tickLblPos val="nextTo"/>
        <c:crossAx val="156787840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marker>
            <c:symbol val="none"/>
          </c:marker>
          <c:cat>
            <c:strRef>
              <c:f>اقتصادی!$B$89:$B$104</c:f>
              <c:strCache>
                <c:ptCount val="16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E1</c:v>
                </c:pt>
                <c:pt idx="5">
                  <c:v>E2</c:v>
                </c:pt>
                <c:pt idx="6">
                  <c:v>E3</c:v>
                </c:pt>
                <c:pt idx="7">
                  <c:v>E4</c:v>
                </c:pt>
                <c:pt idx="8">
                  <c:v>S1</c:v>
                </c:pt>
                <c:pt idx="9">
                  <c:v>S2</c:v>
                </c:pt>
                <c:pt idx="10">
                  <c:v>S3</c:v>
                </c:pt>
                <c:pt idx="11">
                  <c:v>S4</c:v>
                </c:pt>
                <c:pt idx="12">
                  <c:v>W1</c:v>
                </c:pt>
                <c:pt idx="13">
                  <c:v>W2</c:v>
                </c:pt>
                <c:pt idx="14">
                  <c:v>W3</c:v>
                </c:pt>
                <c:pt idx="15">
                  <c:v>W4</c:v>
                </c:pt>
              </c:strCache>
            </c:strRef>
          </c:cat>
          <c:val>
            <c:numRef>
              <c:f>اقتصادی!$C$89:$C$104</c:f>
              <c:numCache>
                <c:formatCode>General</c:formatCode>
                <c:ptCount val="16"/>
                <c:pt idx="0">
                  <c:v>0.40220588235294136</c:v>
                </c:pt>
                <c:pt idx="1">
                  <c:v>0.60230680507497103</c:v>
                </c:pt>
                <c:pt idx="2">
                  <c:v>7.9426182237600812E-2</c:v>
                </c:pt>
                <c:pt idx="3">
                  <c:v>0.12499999999999999</c:v>
                </c:pt>
                <c:pt idx="4">
                  <c:v>0.49617935409457886</c:v>
                </c:pt>
                <c:pt idx="5">
                  <c:v>0.6875</c:v>
                </c:pt>
                <c:pt idx="6">
                  <c:v>0.42221741637831611</c:v>
                </c:pt>
                <c:pt idx="7">
                  <c:v>0.22660034602076143</c:v>
                </c:pt>
                <c:pt idx="8">
                  <c:v>0.69567474048442923</c:v>
                </c:pt>
                <c:pt idx="9">
                  <c:v>0.29111880046136102</c:v>
                </c:pt>
                <c:pt idx="10">
                  <c:v>0.6148644752018454</c:v>
                </c:pt>
                <c:pt idx="11">
                  <c:v>4.1666666666666664E-2</c:v>
                </c:pt>
                <c:pt idx="12">
                  <c:v>0.89537197231833865</c:v>
                </c:pt>
                <c:pt idx="13">
                  <c:v>0.37512975778546703</c:v>
                </c:pt>
                <c:pt idx="14">
                  <c:v>0.3715830449826989</c:v>
                </c:pt>
                <c:pt idx="15">
                  <c:v>0.19160899653979244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cat>
            <c:strRef>
              <c:f>اقتصادی!$B$89:$B$104</c:f>
              <c:strCache>
                <c:ptCount val="16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E1</c:v>
                </c:pt>
                <c:pt idx="5">
                  <c:v>E2</c:v>
                </c:pt>
                <c:pt idx="6">
                  <c:v>E3</c:v>
                </c:pt>
                <c:pt idx="7">
                  <c:v>E4</c:v>
                </c:pt>
                <c:pt idx="8">
                  <c:v>S1</c:v>
                </c:pt>
                <c:pt idx="9">
                  <c:v>S2</c:v>
                </c:pt>
                <c:pt idx="10">
                  <c:v>S3</c:v>
                </c:pt>
                <c:pt idx="11">
                  <c:v>S4</c:v>
                </c:pt>
                <c:pt idx="12">
                  <c:v>W1</c:v>
                </c:pt>
                <c:pt idx="13">
                  <c:v>W2</c:v>
                </c:pt>
                <c:pt idx="14">
                  <c:v>W3</c:v>
                </c:pt>
                <c:pt idx="15">
                  <c:v>W4</c:v>
                </c:pt>
              </c:strCache>
            </c:strRef>
          </c:cat>
          <c:val>
            <c:numRef>
              <c:f>اقتصادی!$D$89:$D$104</c:f>
              <c:numCache>
                <c:formatCode>General</c:formatCode>
                <c:ptCount val="16"/>
                <c:pt idx="0">
                  <c:v>0.43771336014797385</c:v>
                </c:pt>
                <c:pt idx="1">
                  <c:v>0.49079220602904927</c:v>
                </c:pt>
                <c:pt idx="2">
                  <c:v>0.55082742316784872</c:v>
                </c:pt>
                <c:pt idx="3">
                  <c:v>0.34961937264687565</c:v>
                </c:pt>
                <c:pt idx="4">
                  <c:v>0.84388185654008441</c:v>
                </c:pt>
                <c:pt idx="5">
                  <c:v>0.68713027227316237</c:v>
                </c:pt>
                <c:pt idx="6">
                  <c:v>0.53052265588108327</c:v>
                </c:pt>
                <c:pt idx="7">
                  <c:v>0.67525447683051143</c:v>
                </c:pt>
                <c:pt idx="8">
                  <c:v>0.20744978176325782</c:v>
                </c:pt>
                <c:pt idx="9">
                  <c:v>0.35162384672716324</c:v>
                </c:pt>
                <c:pt idx="10">
                  <c:v>0.41142536593128876</c:v>
                </c:pt>
                <c:pt idx="11">
                  <c:v>0.12875094635996354</c:v>
                </c:pt>
                <c:pt idx="12">
                  <c:v>0.322028533423031</c:v>
                </c:pt>
                <c:pt idx="13">
                  <c:v>0.28788819437164653</c:v>
                </c:pt>
                <c:pt idx="14">
                  <c:v>0.38686278380337463</c:v>
                </c:pt>
                <c:pt idx="15">
                  <c:v>0.46050823556406123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cat>
            <c:strRef>
              <c:f>اقتصادی!$B$89:$B$104</c:f>
              <c:strCache>
                <c:ptCount val="16"/>
                <c:pt idx="0">
                  <c:v>N1</c:v>
                </c:pt>
                <c:pt idx="1">
                  <c:v>N2</c:v>
                </c:pt>
                <c:pt idx="2">
                  <c:v>N3</c:v>
                </c:pt>
                <c:pt idx="3">
                  <c:v>N4</c:v>
                </c:pt>
                <c:pt idx="4">
                  <c:v>E1</c:v>
                </c:pt>
                <c:pt idx="5">
                  <c:v>E2</c:v>
                </c:pt>
                <c:pt idx="6">
                  <c:v>E3</c:v>
                </c:pt>
                <c:pt idx="7">
                  <c:v>E4</c:v>
                </c:pt>
                <c:pt idx="8">
                  <c:v>S1</c:v>
                </c:pt>
                <c:pt idx="9">
                  <c:v>S2</c:v>
                </c:pt>
                <c:pt idx="10">
                  <c:v>S3</c:v>
                </c:pt>
                <c:pt idx="11">
                  <c:v>S4</c:v>
                </c:pt>
                <c:pt idx="12">
                  <c:v>W1</c:v>
                </c:pt>
                <c:pt idx="13">
                  <c:v>W2</c:v>
                </c:pt>
                <c:pt idx="14">
                  <c:v>W3</c:v>
                </c:pt>
                <c:pt idx="15">
                  <c:v>W4</c:v>
                </c:pt>
              </c:strCache>
            </c:strRef>
          </c:cat>
          <c:val>
            <c:numRef>
              <c:f>اقتصادی!$E$89:$E$104</c:f>
              <c:numCache>
                <c:formatCode>General</c:formatCode>
                <c:ptCount val="16"/>
                <c:pt idx="0">
                  <c:v>0.75539581424436808</c:v>
                </c:pt>
                <c:pt idx="1">
                  <c:v>0.82653402562648182</c:v>
                </c:pt>
                <c:pt idx="2">
                  <c:v>0.39264729409369281</c:v>
                </c:pt>
                <c:pt idx="3">
                  <c:v>0.29248372633228026</c:v>
                </c:pt>
                <c:pt idx="4">
                  <c:v>0.31749936110401256</c:v>
                </c:pt>
                <c:pt idx="5">
                  <c:v>0.53994762091755955</c:v>
                </c:pt>
                <c:pt idx="6">
                  <c:v>0.43872286250335024</c:v>
                </c:pt>
                <c:pt idx="7">
                  <c:v>0.55156529516994657</c:v>
                </c:pt>
                <c:pt idx="8">
                  <c:v>0.49529840078620557</c:v>
                </c:pt>
                <c:pt idx="9">
                  <c:v>0.48497062117311734</c:v>
                </c:pt>
                <c:pt idx="10">
                  <c:v>0.85070091564703054</c:v>
                </c:pt>
                <c:pt idx="11">
                  <c:v>0.27920585748152438</c:v>
                </c:pt>
                <c:pt idx="12">
                  <c:v>0.76121236487090149</c:v>
                </c:pt>
                <c:pt idx="13">
                  <c:v>0.59703843141165935</c:v>
                </c:pt>
                <c:pt idx="14">
                  <c:v>0.56602418662827148</c:v>
                </c:pt>
                <c:pt idx="15">
                  <c:v>0.27920585748152438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90240"/>
        <c:axId val="151291776"/>
      </c:radarChart>
      <c:catAx>
        <c:axId val="151290240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151291776"/>
        <c:crosses val="autoZero"/>
        <c:auto val="1"/>
        <c:lblAlgn val="ctr"/>
        <c:lblOffset val="100"/>
        <c:noMultiLvlLbl val="0"/>
      </c:catAx>
      <c:valAx>
        <c:axId val="151291776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12902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Lbls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N2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'بارومتر پایداری'!$C$5:$C$20</c:f>
              <c:numCache>
                <c:formatCode>0.000</c:formatCode>
                <c:ptCount val="16"/>
                <c:pt idx="0">
                  <c:v>0.54300322783488963</c:v>
                </c:pt>
                <c:pt idx="1">
                  <c:v>0.60238098805092022</c:v>
                </c:pt>
                <c:pt idx="2">
                  <c:v>0.44972322762731942</c:v>
                </c:pt>
                <c:pt idx="3">
                  <c:v>0.40988848881499551</c:v>
                </c:pt>
                <c:pt idx="4">
                  <c:v>0.54061847814605635</c:v>
                </c:pt>
                <c:pt idx="5">
                  <c:v>0.54645097005725352</c:v>
                </c:pt>
                <c:pt idx="6">
                  <c:v>0.45428325381378643</c:v>
                </c:pt>
                <c:pt idx="7">
                  <c:v>0.55131471042549451</c:v>
                </c:pt>
                <c:pt idx="8">
                  <c:v>0.49922099177223955</c:v>
                </c:pt>
                <c:pt idx="9">
                  <c:v>0.41767497128428432</c:v>
                </c:pt>
                <c:pt idx="10">
                  <c:v>0.55606436607850351</c:v>
                </c:pt>
                <c:pt idx="11">
                  <c:v>0.1929286486971411</c:v>
                </c:pt>
                <c:pt idx="12">
                  <c:v>0.59710494077518317</c:v>
                </c:pt>
                <c:pt idx="13">
                  <c:v>0.43724287972890608</c:v>
                </c:pt>
                <c:pt idx="14">
                  <c:v>0.51369132321799937</c:v>
                </c:pt>
                <c:pt idx="15">
                  <c:v>0.3330194341009115</c:v>
                </c:pt>
              </c:numCache>
            </c:numRef>
          </c:xVal>
          <c:yVal>
            <c:numRef>
              <c:f>'بارومتر پایداری'!$D$5:$D$20</c:f>
              <c:numCache>
                <c:formatCode>0.000</c:formatCode>
                <c:ptCount val="16"/>
                <c:pt idx="0">
                  <c:v>0.33333333333333331</c:v>
                </c:pt>
                <c:pt idx="1">
                  <c:v>0.66805555555555562</c:v>
                </c:pt>
                <c:pt idx="2">
                  <c:v>0.66111111111111109</c:v>
                </c:pt>
                <c:pt idx="3">
                  <c:v>0.66666666666666663</c:v>
                </c:pt>
                <c:pt idx="4">
                  <c:v>0.60555555555555562</c:v>
                </c:pt>
                <c:pt idx="5">
                  <c:v>0.49166666666666664</c:v>
                </c:pt>
                <c:pt idx="6">
                  <c:v>0.44444444444444442</c:v>
                </c:pt>
                <c:pt idx="7">
                  <c:v>0.24444444444444446</c:v>
                </c:pt>
                <c:pt idx="8">
                  <c:v>0.35555555555555557</c:v>
                </c:pt>
                <c:pt idx="9">
                  <c:v>0.35555555555555557</c:v>
                </c:pt>
                <c:pt idx="10">
                  <c:v>0.35555555555555557</c:v>
                </c:pt>
                <c:pt idx="11">
                  <c:v>0.39999999999999997</c:v>
                </c:pt>
                <c:pt idx="12">
                  <c:v>0.35555555555555557</c:v>
                </c:pt>
                <c:pt idx="13">
                  <c:v>0.35555555555555557</c:v>
                </c:pt>
                <c:pt idx="14">
                  <c:v>0.33333333333333331</c:v>
                </c:pt>
                <c:pt idx="15">
                  <c:v>0.39999999999999997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'بارومتر پایداری'!$C$5:$C$20</c:f>
              <c:numCache>
                <c:formatCode>0.000</c:formatCode>
                <c:ptCount val="16"/>
                <c:pt idx="0">
                  <c:v>0.54300322783488963</c:v>
                </c:pt>
                <c:pt idx="1">
                  <c:v>0.60238098805092022</c:v>
                </c:pt>
                <c:pt idx="2">
                  <c:v>0.44972322762731942</c:v>
                </c:pt>
                <c:pt idx="3">
                  <c:v>0.40988848881499551</c:v>
                </c:pt>
                <c:pt idx="4">
                  <c:v>0.54061847814605635</c:v>
                </c:pt>
                <c:pt idx="5">
                  <c:v>0.54645097005725352</c:v>
                </c:pt>
                <c:pt idx="6">
                  <c:v>0.45428325381378643</c:v>
                </c:pt>
                <c:pt idx="7">
                  <c:v>0.55131471042549451</c:v>
                </c:pt>
                <c:pt idx="8">
                  <c:v>0.49922099177223955</c:v>
                </c:pt>
                <c:pt idx="9">
                  <c:v>0.41767497128428432</c:v>
                </c:pt>
                <c:pt idx="10">
                  <c:v>0.55606436607850351</c:v>
                </c:pt>
                <c:pt idx="11">
                  <c:v>0.1929286486971411</c:v>
                </c:pt>
                <c:pt idx="12">
                  <c:v>0.59710494077518317</c:v>
                </c:pt>
                <c:pt idx="13">
                  <c:v>0.43724287972890608</c:v>
                </c:pt>
                <c:pt idx="14">
                  <c:v>0.51369132321799937</c:v>
                </c:pt>
                <c:pt idx="15">
                  <c:v>0.3330194341009115</c:v>
                </c:pt>
              </c:numCache>
            </c:numRef>
          </c:xVal>
          <c:yVal>
            <c:numRef>
              <c:f>'بارومتر پایداری'!$E$5:$E$20</c:f>
              <c:numCache>
                <c:formatCode>General</c:formatCode>
                <c:ptCount val="1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382272"/>
        <c:axId val="213306368"/>
      </c:scatterChart>
      <c:valAx>
        <c:axId val="213382272"/>
        <c:scaling>
          <c:orientation val="minMax"/>
          <c:max val="1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رفاه اکوسیستم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13306368"/>
        <c:crosses val="autoZero"/>
        <c:crossBetween val="midCat"/>
        <c:majorUnit val="0.2"/>
      </c:valAx>
      <c:valAx>
        <c:axId val="213306368"/>
        <c:scaling>
          <c:orientation val="minMax"/>
          <c:max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a-IR"/>
                  <a:t>رفاه انسانی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13382272"/>
        <c:crosses val="autoZero"/>
        <c:crossBetween val="midCat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404813</xdr:colOff>
      <xdr:row>68</xdr:row>
      <xdr:rowOff>57149</xdr:rowOff>
    </xdr:from>
    <xdr:to>
      <xdr:col>31</xdr:col>
      <xdr:colOff>452438</xdr:colOff>
      <xdr:row>83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59531</xdr:colOff>
      <xdr:row>90</xdr:row>
      <xdr:rowOff>485775</xdr:rowOff>
    </xdr:from>
    <xdr:to>
      <xdr:col>17</xdr:col>
      <xdr:colOff>142875</xdr:colOff>
      <xdr:row>104</xdr:row>
      <xdr:rowOff>97631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404813</xdr:colOff>
      <xdr:row>95</xdr:row>
      <xdr:rowOff>140493</xdr:rowOff>
    </xdr:from>
    <xdr:to>
      <xdr:col>15</xdr:col>
      <xdr:colOff>476250</xdr:colOff>
      <xdr:row>110</xdr:row>
      <xdr:rowOff>14287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314325</xdr:colOff>
      <xdr:row>44</xdr:row>
      <xdr:rowOff>100012</xdr:rowOff>
    </xdr:from>
    <xdr:to>
      <xdr:col>27</xdr:col>
      <xdr:colOff>342900</xdr:colOff>
      <xdr:row>65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247650</xdr:colOff>
      <xdr:row>66</xdr:row>
      <xdr:rowOff>52387</xdr:rowOff>
    </xdr:from>
    <xdr:to>
      <xdr:col>25</xdr:col>
      <xdr:colOff>314325</xdr:colOff>
      <xdr:row>81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87</xdr:row>
      <xdr:rowOff>42862</xdr:rowOff>
    </xdr:from>
    <xdr:to>
      <xdr:col>23</xdr:col>
      <xdr:colOff>209550</xdr:colOff>
      <xdr:row>98</xdr:row>
      <xdr:rowOff>166687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152400</xdr:colOff>
      <xdr:row>87</xdr:row>
      <xdr:rowOff>323850</xdr:rowOff>
    </xdr:from>
    <xdr:to>
      <xdr:col>19</xdr:col>
      <xdr:colOff>219075</xdr:colOff>
      <xdr:row>100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266700</xdr:colOff>
      <xdr:row>87</xdr:row>
      <xdr:rowOff>552450</xdr:rowOff>
    </xdr:from>
    <xdr:to>
      <xdr:col>16</xdr:col>
      <xdr:colOff>333375</xdr:colOff>
      <xdr:row>101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133351</xdr:rowOff>
    </xdr:from>
    <xdr:to>
      <xdr:col>13</xdr:col>
      <xdr:colOff>389016</xdr:colOff>
      <xdr:row>22</xdr:row>
      <xdr:rowOff>19051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23851"/>
          <a:ext cx="4046616" cy="3905250"/>
        </a:xfrm>
        <a:prstGeom prst="rect">
          <a:avLst/>
        </a:prstGeom>
      </xdr:spPr>
    </xdr:pic>
    <xdr:clientData/>
  </xdr:twoCellAnchor>
  <xdr:twoCellAnchor>
    <xdr:from>
      <xdr:col>5</xdr:col>
      <xdr:colOff>257175</xdr:colOff>
      <xdr:row>2</xdr:row>
      <xdr:rowOff>85724</xdr:rowOff>
    </xdr:from>
    <xdr:to>
      <xdr:col>12</xdr:col>
      <xdr:colOff>561975</xdr:colOff>
      <xdr:row>21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361950</xdr:colOff>
      <xdr:row>89</xdr:row>
      <xdr:rowOff>90487</xdr:rowOff>
    </xdr:from>
    <xdr:to>
      <xdr:col>27</xdr:col>
      <xdr:colOff>76200</xdr:colOff>
      <xdr:row>103</xdr:row>
      <xdr:rowOff>157162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183</xdr:row>
      <xdr:rowOff>452437</xdr:rowOff>
    </xdr:from>
    <xdr:to>
      <xdr:col>20</xdr:col>
      <xdr:colOff>104775</xdr:colOff>
      <xdr:row>195</xdr:row>
      <xdr:rowOff>128587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08"/>
  <sheetViews>
    <sheetView topLeftCell="A88" zoomScale="80" zoomScaleNormal="80" workbookViewId="0">
      <selection activeCell="F91" sqref="F91:F107"/>
    </sheetView>
  </sheetViews>
  <sheetFormatPr defaultColWidth="7.28515625" defaultRowHeight="15"/>
  <cols>
    <col min="1" max="1" width="7.140625" customWidth="1"/>
    <col min="2" max="2" width="12.140625" customWidth="1"/>
    <col min="3" max="16" width="7.5703125" bestFit="1" customWidth="1"/>
  </cols>
  <sheetData>
    <row r="1" spans="2:16">
      <c r="E1" s="145" t="s">
        <v>71</v>
      </c>
      <c r="F1" s="145"/>
      <c r="G1" s="145"/>
      <c r="H1" s="145"/>
      <c r="I1" s="145"/>
      <c r="J1" s="145"/>
      <c r="K1" s="145"/>
    </row>
    <row r="2" spans="2:16" ht="15.75" thickBot="1"/>
    <row r="3" spans="2:16">
      <c r="B3" s="1"/>
      <c r="C3" s="133" t="s">
        <v>0</v>
      </c>
      <c r="D3" s="134"/>
      <c r="E3" s="134"/>
      <c r="F3" s="135"/>
      <c r="G3" s="136" t="s">
        <v>1</v>
      </c>
      <c r="H3" s="137"/>
      <c r="I3" s="137"/>
      <c r="J3" s="138"/>
      <c r="K3" s="139" t="s">
        <v>2</v>
      </c>
      <c r="L3" s="140"/>
      <c r="M3" s="141"/>
      <c r="N3" s="142" t="s">
        <v>3</v>
      </c>
      <c r="O3" s="143"/>
      <c r="P3" s="144"/>
    </row>
    <row r="4" spans="2:16" ht="81.75" thickBot="1">
      <c r="B4" s="2" t="s">
        <v>34</v>
      </c>
      <c r="C4" s="67" t="s">
        <v>4</v>
      </c>
      <c r="D4" s="70" t="s">
        <v>5</v>
      </c>
      <c r="E4" s="70" t="s">
        <v>6</v>
      </c>
      <c r="F4" s="68" t="s">
        <v>7</v>
      </c>
      <c r="G4" s="71" t="s">
        <v>8</v>
      </c>
      <c r="H4" s="70" t="s">
        <v>9</v>
      </c>
      <c r="I4" s="70" t="s">
        <v>10</v>
      </c>
      <c r="J4" s="72" t="s">
        <v>11</v>
      </c>
      <c r="K4" s="67" t="s">
        <v>12</v>
      </c>
      <c r="L4" s="70" t="s">
        <v>13</v>
      </c>
      <c r="M4" s="72" t="s">
        <v>14</v>
      </c>
      <c r="N4" s="71" t="s">
        <v>15</v>
      </c>
      <c r="O4" s="69" t="s">
        <v>16</v>
      </c>
      <c r="P4" s="73" t="s">
        <v>17</v>
      </c>
    </row>
    <row r="5" spans="2:16">
      <c r="B5" s="3" t="s">
        <v>18</v>
      </c>
      <c r="C5" s="6">
        <v>85</v>
      </c>
      <c r="D5" s="7">
        <v>1</v>
      </c>
      <c r="E5" s="7">
        <v>5.33</v>
      </c>
      <c r="F5" s="8">
        <v>0</v>
      </c>
      <c r="G5" s="6">
        <v>81.47</v>
      </c>
      <c r="H5" s="7">
        <v>100</v>
      </c>
      <c r="I5" s="7">
        <v>15</v>
      </c>
      <c r="J5" s="8">
        <v>15</v>
      </c>
      <c r="K5" s="6">
        <v>70</v>
      </c>
      <c r="L5" s="7">
        <v>4</v>
      </c>
      <c r="M5" s="8">
        <v>4</v>
      </c>
      <c r="N5" s="6">
        <v>0</v>
      </c>
      <c r="O5" s="7">
        <v>80</v>
      </c>
      <c r="P5" s="9">
        <v>80</v>
      </c>
    </row>
    <row r="6" spans="2:16">
      <c r="B6" s="3" t="s">
        <v>19</v>
      </c>
      <c r="C6" s="10">
        <v>76.5</v>
      </c>
      <c r="D6" s="11">
        <v>1</v>
      </c>
      <c r="E6" s="11">
        <v>1</v>
      </c>
      <c r="F6" s="12">
        <v>0</v>
      </c>
      <c r="G6" s="10">
        <v>64.150000000000006</v>
      </c>
      <c r="H6" s="11">
        <v>100</v>
      </c>
      <c r="I6" s="11">
        <v>0</v>
      </c>
      <c r="J6" s="12">
        <v>0</v>
      </c>
      <c r="K6" s="10">
        <v>81.3</v>
      </c>
      <c r="L6" s="11">
        <v>4</v>
      </c>
      <c r="M6" s="12">
        <v>3</v>
      </c>
      <c r="N6" s="10">
        <v>33.33</v>
      </c>
      <c r="O6" s="11">
        <v>5</v>
      </c>
      <c r="P6" s="9">
        <v>40</v>
      </c>
    </row>
    <row r="7" spans="2:16">
      <c r="B7" s="3" t="s">
        <v>20</v>
      </c>
      <c r="C7" s="10">
        <v>0</v>
      </c>
      <c r="D7" s="11">
        <v>1</v>
      </c>
      <c r="E7" s="11">
        <v>0.79</v>
      </c>
      <c r="F7" s="12">
        <v>0</v>
      </c>
      <c r="G7" s="10">
        <v>86.67</v>
      </c>
      <c r="H7" s="11">
        <v>55</v>
      </c>
      <c r="I7" s="11">
        <v>20</v>
      </c>
      <c r="J7" s="12">
        <v>0</v>
      </c>
      <c r="K7" s="10">
        <v>0</v>
      </c>
      <c r="L7" s="11">
        <v>6</v>
      </c>
      <c r="M7" s="12">
        <v>6</v>
      </c>
      <c r="N7" s="10">
        <v>55.55</v>
      </c>
      <c r="O7" s="11">
        <v>60</v>
      </c>
      <c r="P7" s="9">
        <v>60</v>
      </c>
    </row>
    <row r="8" spans="2:16">
      <c r="B8" s="3" t="s">
        <v>21</v>
      </c>
      <c r="C8" s="10">
        <v>28.6</v>
      </c>
      <c r="D8" s="11">
        <v>2</v>
      </c>
      <c r="E8" s="11">
        <v>0.86</v>
      </c>
      <c r="F8" s="12">
        <v>0</v>
      </c>
      <c r="G8" s="10">
        <v>100</v>
      </c>
      <c r="H8" s="11">
        <v>100</v>
      </c>
      <c r="I8" s="11">
        <v>0</v>
      </c>
      <c r="J8" s="12">
        <v>0</v>
      </c>
      <c r="K8" s="10">
        <v>0</v>
      </c>
      <c r="L8" s="11">
        <v>8</v>
      </c>
      <c r="M8" s="12">
        <v>6</v>
      </c>
      <c r="N8" s="10">
        <v>44.44</v>
      </c>
      <c r="O8" s="11">
        <v>0</v>
      </c>
      <c r="P8" s="9">
        <v>20</v>
      </c>
    </row>
    <row r="9" spans="2:16">
      <c r="B9" s="3" t="s">
        <v>22</v>
      </c>
      <c r="C9" s="10">
        <v>50</v>
      </c>
      <c r="D9" s="11">
        <v>3</v>
      </c>
      <c r="E9" s="11">
        <v>1</v>
      </c>
      <c r="F9" s="12">
        <v>0</v>
      </c>
      <c r="G9" s="10">
        <v>86.33</v>
      </c>
      <c r="H9" s="11">
        <v>80</v>
      </c>
      <c r="I9" s="11">
        <v>20</v>
      </c>
      <c r="J9" s="12">
        <v>40</v>
      </c>
      <c r="K9" s="10">
        <v>44.4</v>
      </c>
      <c r="L9" s="11">
        <v>4</v>
      </c>
      <c r="M9" s="12">
        <v>3</v>
      </c>
      <c r="N9" s="10">
        <v>33.33</v>
      </c>
      <c r="O9" s="11">
        <v>20</v>
      </c>
      <c r="P9" s="9">
        <v>40</v>
      </c>
    </row>
    <row r="10" spans="2:16">
      <c r="B10" s="3" t="s">
        <v>23</v>
      </c>
      <c r="C10" s="10">
        <v>50</v>
      </c>
      <c r="D10" s="11">
        <v>1</v>
      </c>
      <c r="E10" s="11">
        <v>1</v>
      </c>
      <c r="F10" s="12">
        <v>0</v>
      </c>
      <c r="G10" s="10">
        <v>53.33</v>
      </c>
      <c r="H10" s="11">
        <v>80</v>
      </c>
      <c r="I10" s="11">
        <v>10</v>
      </c>
      <c r="J10" s="12">
        <v>20</v>
      </c>
      <c r="K10" s="10">
        <v>0</v>
      </c>
      <c r="L10" s="11">
        <v>2</v>
      </c>
      <c r="M10" s="12">
        <v>1</v>
      </c>
      <c r="N10" s="10">
        <v>11.11</v>
      </c>
      <c r="O10" s="11">
        <v>10</v>
      </c>
      <c r="P10" s="9">
        <v>35</v>
      </c>
    </row>
    <row r="11" spans="2:16">
      <c r="B11" s="3" t="s">
        <v>24</v>
      </c>
      <c r="C11" s="10">
        <v>21.4</v>
      </c>
      <c r="D11" s="11">
        <v>1</v>
      </c>
      <c r="E11" s="11">
        <v>0.84</v>
      </c>
      <c r="F11" s="12">
        <v>0</v>
      </c>
      <c r="G11" s="10">
        <v>85.29</v>
      </c>
      <c r="H11" s="11">
        <v>100</v>
      </c>
      <c r="I11" s="11">
        <v>0</v>
      </c>
      <c r="J11" s="12">
        <v>0</v>
      </c>
      <c r="K11" s="10">
        <v>45</v>
      </c>
      <c r="L11" s="11">
        <v>0</v>
      </c>
      <c r="M11" s="12">
        <v>0</v>
      </c>
      <c r="N11" s="10">
        <v>0</v>
      </c>
      <c r="O11" s="11">
        <v>0</v>
      </c>
      <c r="P11" s="9">
        <v>30</v>
      </c>
    </row>
    <row r="12" spans="2:16">
      <c r="B12" s="3" t="s">
        <v>25</v>
      </c>
      <c r="C12" s="10">
        <v>5.3</v>
      </c>
      <c r="D12" s="11">
        <v>1</v>
      </c>
      <c r="E12" s="11">
        <v>2.04</v>
      </c>
      <c r="F12" s="12">
        <v>27.03</v>
      </c>
      <c r="G12" s="10">
        <v>82.35</v>
      </c>
      <c r="H12" s="11">
        <v>94.1</v>
      </c>
      <c r="I12" s="11">
        <v>100</v>
      </c>
      <c r="J12" s="12">
        <v>0</v>
      </c>
      <c r="K12" s="10">
        <v>0</v>
      </c>
      <c r="L12" s="11">
        <v>3</v>
      </c>
      <c r="M12" s="12">
        <v>3</v>
      </c>
      <c r="N12" s="10">
        <v>11.11</v>
      </c>
      <c r="O12" s="11">
        <v>80</v>
      </c>
      <c r="P12" s="9">
        <v>45</v>
      </c>
    </row>
    <row r="13" spans="2:16">
      <c r="B13" s="3" t="s">
        <v>26</v>
      </c>
      <c r="C13" s="10">
        <v>50</v>
      </c>
      <c r="D13" s="11">
        <v>1</v>
      </c>
      <c r="E13" s="11">
        <v>0.47</v>
      </c>
      <c r="F13" s="12">
        <v>0</v>
      </c>
      <c r="G13" s="10">
        <v>89.71</v>
      </c>
      <c r="H13" s="11">
        <v>100</v>
      </c>
      <c r="I13" s="11">
        <v>0</v>
      </c>
      <c r="J13" s="12">
        <v>0</v>
      </c>
      <c r="K13" s="10">
        <v>65</v>
      </c>
      <c r="L13" s="11">
        <v>0</v>
      </c>
      <c r="M13" s="12">
        <v>0</v>
      </c>
      <c r="N13" s="10">
        <v>0</v>
      </c>
      <c r="O13" s="11">
        <v>0</v>
      </c>
      <c r="P13" s="9">
        <v>10</v>
      </c>
    </row>
    <row r="14" spans="2:16">
      <c r="B14" s="3" t="s">
        <v>27</v>
      </c>
      <c r="C14" s="10">
        <v>18.2</v>
      </c>
      <c r="D14" s="11">
        <v>1</v>
      </c>
      <c r="E14" s="11">
        <v>1</v>
      </c>
      <c r="F14" s="12">
        <v>90</v>
      </c>
      <c r="G14" s="10">
        <v>80.64</v>
      </c>
      <c r="H14" s="11">
        <v>100</v>
      </c>
      <c r="I14" s="11">
        <v>100</v>
      </c>
      <c r="J14" s="12">
        <v>35</v>
      </c>
      <c r="K14" s="10">
        <v>75</v>
      </c>
      <c r="L14" s="11">
        <v>0</v>
      </c>
      <c r="M14" s="12">
        <v>0</v>
      </c>
      <c r="N14" s="10">
        <v>0</v>
      </c>
      <c r="O14" s="11">
        <v>0</v>
      </c>
      <c r="P14" s="9">
        <v>10</v>
      </c>
    </row>
    <row r="15" spans="2:16">
      <c r="B15" s="3" t="s">
        <v>28</v>
      </c>
      <c r="C15" s="10">
        <v>10</v>
      </c>
      <c r="D15" s="11">
        <v>1</v>
      </c>
      <c r="E15" s="11">
        <v>1</v>
      </c>
      <c r="F15" s="12">
        <v>8.3000000000000007</v>
      </c>
      <c r="G15" s="10">
        <v>89.04</v>
      </c>
      <c r="H15" s="11">
        <v>95</v>
      </c>
      <c r="I15" s="11">
        <v>35</v>
      </c>
      <c r="J15" s="12">
        <v>10</v>
      </c>
      <c r="K15" s="10">
        <v>0</v>
      </c>
      <c r="L15" s="11">
        <v>0</v>
      </c>
      <c r="M15" s="12">
        <v>0</v>
      </c>
      <c r="N15" s="10">
        <v>0</v>
      </c>
      <c r="O15" s="11">
        <v>0</v>
      </c>
      <c r="P15" s="9">
        <v>10</v>
      </c>
    </row>
    <row r="16" spans="2:16">
      <c r="B16" s="3" t="s">
        <v>29</v>
      </c>
      <c r="C16" s="10">
        <v>0</v>
      </c>
      <c r="D16" s="11">
        <v>1</v>
      </c>
      <c r="E16" s="11">
        <v>0.79</v>
      </c>
      <c r="F16" s="12">
        <v>95</v>
      </c>
      <c r="G16" s="10">
        <v>89.37</v>
      </c>
      <c r="H16" s="11">
        <v>100</v>
      </c>
      <c r="I16" s="11">
        <v>45</v>
      </c>
      <c r="J16" s="12">
        <v>25</v>
      </c>
      <c r="K16" s="10">
        <v>35</v>
      </c>
      <c r="L16" s="11">
        <v>3</v>
      </c>
      <c r="M16" s="12">
        <v>1</v>
      </c>
      <c r="N16" s="10">
        <v>0</v>
      </c>
      <c r="O16" s="11">
        <v>0</v>
      </c>
      <c r="P16" s="9">
        <v>20</v>
      </c>
    </row>
    <row r="17" spans="2:16">
      <c r="B17" s="3" t="s">
        <v>30</v>
      </c>
      <c r="C17" s="10">
        <v>37.5</v>
      </c>
      <c r="D17" s="11">
        <v>3</v>
      </c>
      <c r="E17" s="11">
        <v>0.89</v>
      </c>
      <c r="F17" s="12">
        <v>0</v>
      </c>
      <c r="G17" s="10">
        <v>52.38</v>
      </c>
      <c r="H17" s="11">
        <v>100</v>
      </c>
      <c r="I17" s="11">
        <v>0</v>
      </c>
      <c r="J17" s="12">
        <v>0</v>
      </c>
      <c r="K17" s="10">
        <v>50</v>
      </c>
      <c r="L17" s="11">
        <v>0</v>
      </c>
      <c r="M17" s="12">
        <v>0</v>
      </c>
      <c r="N17" s="10">
        <v>0</v>
      </c>
      <c r="O17" s="11">
        <v>0</v>
      </c>
      <c r="P17" s="9">
        <v>10</v>
      </c>
    </row>
    <row r="18" spans="2:16">
      <c r="B18" s="3" t="s">
        <v>31</v>
      </c>
      <c r="C18" s="10">
        <v>30</v>
      </c>
      <c r="D18" s="11">
        <v>1</v>
      </c>
      <c r="E18" s="11">
        <v>0.72</v>
      </c>
      <c r="F18" s="12">
        <v>0</v>
      </c>
      <c r="G18" s="10">
        <v>80.33</v>
      </c>
      <c r="H18" s="11">
        <v>100</v>
      </c>
      <c r="I18" s="11">
        <v>0</v>
      </c>
      <c r="J18" s="12">
        <v>0</v>
      </c>
      <c r="K18" s="10">
        <v>40</v>
      </c>
      <c r="L18" s="11">
        <v>3</v>
      </c>
      <c r="M18" s="12">
        <v>1</v>
      </c>
      <c r="N18" s="10">
        <v>0</v>
      </c>
      <c r="O18" s="11">
        <v>0</v>
      </c>
      <c r="P18" s="9">
        <v>10</v>
      </c>
    </row>
    <row r="19" spans="2:16">
      <c r="B19" s="3" t="s">
        <v>32</v>
      </c>
      <c r="C19" s="10">
        <v>0</v>
      </c>
      <c r="D19" s="11">
        <v>1</v>
      </c>
      <c r="E19" s="11">
        <v>1.04</v>
      </c>
      <c r="F19" s="12">
        <v>0</v>
      </c>
      <c r="G19" s="10">
        <v>80.599999999999994</v>
      </c>
      <c r="H19" s="11">
        <v>100</v>
      </c>
      <c r="I19" s="11">
        <v>0</v>
      </c>
      <c r="J19" s="12">
        <v>0</v>
      </c>
      <c r="K19" s="10">
        <v>0</v>
      </c>
      <c r="L19" s="11">
        <v>4</v>
      </c>
      <c r="M19" s="12">
        <v>3</v>
      </c>
      <c r="N19" s="10">
        <v>0</v>
      </c>
      <c r="O19" s="11">
        <v>0</v>
      </c>
      <c r="P19" s="9">
        <v>5</v>
      </c>
    </row>
    <row r="20" spans="2:16" ht="15.75" thickBot="1">
      <c r="B20" s="5" t="s">
        <v>33</v>
      </c>
      <c r="C20" s="13">
        <v>0</v>
      </c>
      <c r="D20" s="14">
        <v>1</v>
      </c>
      <c r="E20" s="14">
        <v>0.79</v>
      </c>
      <c r="F20" s="15">
        <v>95</v>
      </c>
      <c r="G20" s="13">
        <v>69.23</v>
      </c>
      <c r="H20" s="14">
        <v>100</v>
      </c>
      <c r="I20" s="14">
        <v>45</v>
      </c>
      <c r="J20" s="15">
        <v>25</v>
      </c>
      <c r="K20" s="13">
        <v>35</v>
      </c>
      <c r="L20" s="14">
        <v>1</v>
      </c>
      <c r="M20" s="15">
        <v>0</v>
      </c>
      <c r="N20" s="13">
        <v>0</v>
      </c>
      <c r="O20" s="14">
        <v>0</v>
      </c>
      <c r="P20" s="9">
        <v>20</v>
      </c>
    </row>
    <row r="21" spans="2:16" ht="15.75" thickBot="1">
      <c r="B21" s="44" t="s">
        <v>69</v>
      </c>
      <c r="C21" s="45">
        <v>7.69</v>
      </c>
      <c r="D21" s="45">
        <v>7.69</v>
      </c>
      <c r="E21" s="45">
        <v>7.02</v>
      </c>
      <c r="F21" s="45">
        <v>6.69</v>
      </c>
      <c r="G21" s="45">
        <v>7.75</v>
      </c>
      <c r="H21" s="45">
        <v>8.06</v>
      </c>
      <c r="I21" s="45">
        <v>7.38</v>
      </c>
      <c r="J21" s="45">
        <v>7.06</v>
      </c>
      <c r="K21" s="45">
        <v>7.38</v>
      </c>
      <c r="L21" s="45">
        <v>7.06</v>
      </c>
      <c r="M21" s="45">
        <v>7.06</v>
      </c>
      <c r="N21" s="45">
        <v>7.25</v>
      </c>
      <c r="O21" s="45">
        <v>7.31</v>
      </c>
      <c r="P21" s="46">
        <v>7.19</v>
      </c>
    </row>
    <row r="23" spans="2:16">
      <c r="F23" s="157" t="s">
        <v>92</v>
      </c>
      <c r="G23" s="157"/>
      <c r="H23" s="157"/>
      <c r="I23" s="157"/>
      <c r="J23" s="157"/>
    </row>
    <row r="24" spans="2:16" ht="15.75" thickBot="1"/>
    <row r="25" spans="2:16">
      <c r="B25" s="1"/>
      <c r="C25" s="133" t="s">
        <v>0</v>
      </c>
      <c r="D25" s="134"/>
      <c r="E25" s="134"/>
      <c r="F25" s="135"/>
      <c r="G25" s="136" t="s">
        <v>1</v>
      </c>
      <c r="H25" s="137"/>
      <c r="I25" s="137"/>
      <c r="J25" s="138"/>
      <c r="K25" s="139" t="s">
        <v>2</v>
      </c>
      <c r="L25" s="140"/>
      <c r="M25" s="141"/>
      <c r="N25" s="142" t="s">
        <v>3</v>
      </c>
      <c r="O25" s="143"/>
      <c r="P25" s="144"/>
    </row>
    <row r="26" spans="2:16" ht="81.75" thickBot="1">
      <c r="B26" s="2" t="s">
        <v>34</v>
      </c>
      <c r="C26" s="67" t="s">
        <v>4</v>
      </c>
      <c r="D26" s="70" t="s">
        <v>5</v>
      </c>
      <c r="E26" s="70" t="s">
        <v>6</v>
      </c>
      <c r="F26" s="68" t="s">
        <v>7</v>
      </c>
      <c r="G26" s="71" t="s">
        <v>8</v>
      </c>
      <c r="H26" s="70" t="s">
        <v>9</v>
      </c>
      <c r="I26" s="70" t="s">
        <v>10</v>
      </c>
      <c r="J26" s="72" t="s">
        <v>11</v>
      </c>
      <c r="K26" s="67" t="s">
        <v>12</v>
      </c>
      <c r="L26" s="70" t="s">
        <v>13</v>
      </c>
      <c r="M26" s="72" t="s">
        <v>14</v>
      </c>
      <c r="N26" s="71" t="s">
        <v>15</v>
      </c>
      <c r="O26" s="69" t="s">
        <v>16</v>
      </c>
      <c r="P26" s="73" t="s">
        <v>17</v>
      </c>
    </row>
    <row r="27" spans="2:16">
      <c r="B27" s="3" t="s">
        <v>18</v>
      </c>
      <c r="C27" s="6">
        <f>100-C5</f>
        <v>15</v>
      </c>
      <c r="D27" s="7">
        <v>1</v>
      </c>
      <c r="E27" s="7">
        <v>5.33</v>
      </c>
      <c r="F27" s="6">
        <f t="shared" ref="F27:F42" si="0">100-F5</f>
        <v>100</v>
      </c>
      <c r="G27" s="6">
        <v>81.47</v>
      </c>
      <c r="H27" s="7">
        <v>100</v>
      </c>
      <c r="I27" s="7">
        <v>15</v>
      </c>
      <c r="J27" s="8">
        <v>15</v>
      </c>
      <c r="K27" s="6">
        <f t="shared" ref="K27:K42" si="1">100-K5</f>
        <v>30</v>
      </c>
      <c r="L27" s="7">
        <v>4</v>
      </c>
      <c r="M27" s="8">
        <v>4</v>
      </c>
      <c r="N27" s="6">
        <v>0</v>
      </c>
      <c r="O27" s="6">
        <f t="shared" ref="O27:O42" si="2">100-O5</f>
        <v>20</v>
      </c>
      <c r="P27" s="9">
        <v>80</v>
      </c>
    </row>
    <row r="28" spans="2:16">
      <c r="B28" s="3" t="s">
        <v>19</v>
      </c>
      <c r="C28" s="6">
        <f t="shared" ref="C28:C42" si="3">100-C6</f>
        <v>23.5</v>
      </c>
      <c r="D28" s="11">
        <v>1</v>
      </c>
      <c r="E28" s="11">
        <v>1</v>
      </c>
      <c r="F28" s="6">
        <f t="shared" si="0"/>
        <v>100</v>
      </c>
      <c r="G28" s="10">
        <v>64.150000000000006</v>
      </c>
      <c r="H28" s="11">
        <v>100</v>
      </c>
      <c r="I28" s="11">
        <v>0</v>
      </c>
      <c r="J28" s="12">
        <v>0</v>
      </c>
      <c r="K28" s="6">
        <f t="shared" si="1"/>
        <v>18.700000000000003</v>
      </c>
      <c r="L28" s="11">
        <v>4</v>
      </c>
      <c r="M28" s="12">
        <v>3</v>
      </c>
      <c r="N28" s="10">
        <v>33.33</v>
      </c>
      <c r="O28" s="6">
        <f t="shared" si="2"/>
        <v>95</v>
      </c>
      <c r="P28" s="9">
        <v>40</v>
      </c>
    </row>
    <row r="29" spans="2:16">
      <c r="B29" s="3" t="s">
        <v>20</v>
      </c>
      <c r="C29" s="6">
        <f t="shared" si="3"/>
        <v>100</v>
      </c>
      <c r="D29" s="11">
        <v>1</v>
      </c>
      <c r="E29" s="11">
        <v>0.79</v>
      </c>
      <c r="F29" s="6">
        <f t="shared" si="0"/>
        <v>100</v>
      </c>
      <c r="G29" s="10">
        <v>86.67</v>
      </c>
      <c r="H29" s="11">
        <v>55</v>
      </c>
      <c r="I29" s="11">
        <v>20</v>
      </c>
      <c r="J29" s="12">
        <v>0</v>
      </c>
      <c r="K29" s="6">
        <f t="shared" si="1"/>
        <v>100</v>
      </c>
      <c r="L29" s="11">
        <v>6</v>
      </c>
      <c r="M29" s="12">
        <v>6</v>
      </c>
      <c r="N29" s="10">
        <v>55.55</v>
      </c>
      <c r="O29" s="6">
        <f t="shared" si="2"/>
        <v>40</v>
      </c>
      <c r="P29" s="9">
        <v>60</v>
      </c>
    </row>
    <row r="30" spans="2:16">
      <c r="B30" s="3" t="s">
        <v>21</v>
      </c>
      <c r="C30" s="6">
        <f t="shared" si="3"/>
        <v>71.400000000000006</v>
      </c>
      <c r="D30" s="11">
        <v>2</v>
      </c>
      <c r="E30" s="11">
        <v>0.86</v>
      </c>
      <c r="F30" s="6">
        <f t="shared" si="0"/>
        <v>100</v>
      </c>
      <c r="G30" s="10">
        <v>100</v>
      </c>
      <c r="H30" s="11">
        <v>100</v>
      </c>
      <c r="I30" s="11">
        <v>0</v>
      </c>
      <c r="J30" s="12">
        <v>0</v>
      </c>
      <c r="K30" s="6">
        <f t="shared" si="1"/>
        <v>100</v>
      </c>
      <c r="L30" s="11">
        <v>8</v>
      </c>
      <c r="M30" s="12">
        <v>6</v>
      </c>
      <c r="N30" s="10">
        <v>44.44</v>
      </c>
      <c r="O30" s="6">
        <f t="shared" si="2"/>
        <v>100</v>
      </c>
      <c r="P30" s="9">
        <v>20</v>
      </c>
    </row>
    <row r="31" spans="2:16">
      <c r="B31" s="3" t="s">
        <v>22</v>
      </c>
      <c r="C31" s="6">
        <f t="shared" si="3"/>
        <v>50</v>
      </c>
      <c r="D31" s="11">
        <v>3</v>
      </c>
      <c r="E31" s="11">
        <v>1</v>
      </c>
      <c r="F31" s="6">
        <f t="shared" si="0"/>
        <v>100</v>
      </c>
      <c r="G31" s="10">
        <v>86.33</v>
      </c>
      <c r="H31" s="11">
        <v>80</v>
      </c>
      <c r="I31" s="11">
        <v>20</v>
      </c>
      <c r="J31" s="12">
        <v>40</v>
      </c>
      <c r="K31" s="6">
        <f t="shared" si="1"/>
        <v>55.6</v>
      </c>
      <c r="L31" s="11">
        <v>4</v>
      </c>
      <c r="M31" s="12">
        <v>3</v>
      </c>
      <c r="N31" s="10">
        <v>33.33</v>
      </c>
      <c r="O31" s="6">
        <f t="shared" si="2"/>
        <v>80</v>
      </c>
      <c r="P31" s="9">
        <v>40</v>
      </c>
    </row>
    <row r="32" spans="2:16">
      <c r="B32" s="3" t="s">
        <v>23</v>
      </c>
      <c r="C32" s="6">
        <f t="shared" si="3"/>
        <v>50</v>
      </c>
      <c r="D32" s="11">
        <v>1</v>
      </c>
      <c r="E32" s="11">
        <v>1</v>
      </c>
      <c r="F32" s="6">
        <f t="shared" si="0"/>
        <v>100</v>
      </c>
      <c r="G32" s="10">
        <v>53.33</v>
      </c>
      <c r="H32" s="11">
        <v>80</v>
      </c>
      <c r="I32" s="11">
        <v>10</v>
      </c>
      <c r="J32" s="12">
        <v>20</v>
      </c>
      <c r="K32" s="6">
        <f t="shared" si="1"/>
        <v>100</v>
      </c>
      <c r="L32" s="11">
        <v>2</v>
      </c>
      <c r="M32" s="12">
        <v>1</v>
      </c>
      <c r="N32" s="10">
        <v>11.11</v>
      </c>
      <c r="O32" s="6">
        <f t="shared" si="2"/>
        <v>90</v>
      </c>
      <c r="P32" s="9">
        <v>35</v>
      </c>
    </row>
    <row r="33" spans="2:16">
      <c r="B33" s="3" t="s">
        <v>24</v>
      </c>
      <c r="C33" s="6">
        <f t="shared" si="3"/>
        <v>78.599999999999994</v>
      </c>
      <c r="D33" s="11">
        <v>1</v>
      </c>
      <c r="E33" s="11">
        <v>0.84</v>
      </c>
      <c r="F33" s="6">
        <f t="shared" si="0"/>
        <v>100</v>
      </c>
      <c r="G33" s="10">
        <v>85.29</v>
      </c>
      <c r="H33" s="11">
        <v>100</v>
      </c>
      <c r="I33" s="11">
        <v>0</v>
      </c>
      <c r="J33" s="12">
        <v>0</v>
      </c>
      <c r="K33" s="6">
        <f t="shared" si="1"/>
        <v>55</v>
      </c>
      <c r="L33" s="11">
        <v>0</v>
      </c>
      <c r="M33" s="12">
        <v>0</v>
      </c>
      <c r="N33" s="10">
        <v>0</v>
      </c>
      <c r="O33" s="6">
        <f t="shared" si="2"/>
        <v>100</v>
      </c>
      <c r="P33" s="9">
        <v>30</v>
      </c>
    </row>
    <row r="34" spans="2:16">
      <c r="B34" s="3" t="s">
        <v>25</v>
      </c>
      <c r="C34" s="6">
        <f t="shared" si="3"/>
        <v>94.7</v>
      </c>
      <c r="D34" s="11">
        <v>1</v>
      </c>
      <c r="E34" s="11">
        <v>2.04</v>
      </c>
      <c r="F34" s="6">
        <f t="shared" si="0"/>
        <v>72.97</v>
      </c>
      <c r="G34" s="10">
        <v>82.35</v>
      </c>
      <c r="H34" s="11">
        <v>94.1</v>
      </c>
      <c r="I34" s="11">
        <v>100</v>
      </c>
      <c r="J34" s="12">
        <v>0</v>
      </c>
      <c r="K34" s="6">
        <f t="shared" si="1"/>
        <v>100</v>
      </c>
      <c r="L34" s="11">
        <v>3</v>
      </c>
      <c r="M34" s="12">
        <v>3</v>
      </c>
      <c r="N34" s="10">
        <v>11.11</v>
      </c>
      <c r="O34" s="6">
        <f t="shared" si="2"/>
        <v>20</v>
      </c>
      <c r="P34" s="9">
        <v>45</v>
      </c>
    </row>
    <row r="35" spans="2:16">
      <c r="B35" s="3" t="s">
        <v>26</v>
      </c>
      <c r="C35" s="6">
        <f t="shared" si="3"/>
        <v>50</v>
      </c>
      <c r="D35" s="11">
        <v>1</v>
      </c>
      <c r="E35" s="11">
        <v>0.47</v>
      </c>
      <c r="F35" s="6">
        <f t="shared" si="0"/>
        <v>100</v>
      </c>
      <c r="G35" s="10">
        <v>89.71</v>
      </c>
      <c r="H35" s="11">
        <v>100</v>
      </c>
      <c r="I35" s="11">
        <v>0</v>
      </c>
      <c r="J35" s="12">
        <v>0</v>
      </c>
      <c r="K35" s="6">
        <f t="shared" si="1"/>
        <v>35</v>
      </c>
      <c r="L35" s="11">
        <v>0</v>
      </c>
      <c r="M35" s="12">
        <v>0</v>
      </c>
      <c r="N35" s="10">
        <v>0</v>
      </c>
      <c r="O35" s="6">
        <f t="shared" si="2"/>
        <v>100</v>
      </c>
      <c r="P35" s="9">
        <v>10</v>
      </c>
    </row>
    <row r="36" spans="2:16">
      <c r="B36" s="3" t="s">
        <v>27</v>
      </c>
      <c r="C36" s="6">
        <f t="shared" si="3"/>
        <v>81.8</v>
      </c>
      <c r="D36" s="11">
        <v>1</v>
      </c>
      <c r="E36" s="11">
        <v>1</v>
      </c>
      <c r="F36" s="6">
        <f t="shared" si="0"/>
        <v>10</v>
      </c>
      <c r="G36" s="10">
        <v>80.64</v>
      </c>
      <c r="H36" s="11">
        <v>100</v>
      </c>
      <c r="I36" s="11">
        <v>100</v>
      </c>
      <c r="J36" s="12">
        <v>35</v>
      </c>
      <c r="K36" s="6">
        <f t="shared" si="1"/>
        <v>25</v>
      </c>
      <c r="L36" s="11">
        <v>0</v>
      </c>
      <c r="M36" s="12">
        <v>0</v>
      </c>
      <c r="N36" s="10">
        <v>0</v>
      </c>
      <c r="O36" s="6">
        <f t="shared" si="2"/>
        <v>100</v>
      </c>
      <c r="P36" s="9">
        <v>10</v>
      </c>
    </row>
    <row r="37" spans="2:16">
      <c r="B37" s="3" t="s">
        <v>28</v>
      </c>
      <c r="C37" s="6">
        <f t="shared" si="3"/>
        <v>90</v>
      </c>
      <c r="D37" s="11">
        <v>1</v>
      </c>
      <c r="E37" s="11">
        <v>1</v>
      </c>
      <c r="F37" s="6">
        <f t="shared" si="0"/>
        <v>91.7</v>
      </c>
      <c r="G37" s="10">
        <v>89.04</v>
      </c>
      <c r="H37" s="11">
        <v>95</v>
      </c>
      <c r="I37" s="11">
        <v>35</v>
      </c>
      <c r="J37" s="12">
        <v>10</v>
      </c>
      <c r="K37" s="6">
        <f t="shared" si="1"/>
        <v>100</v>
      </c>
      <c r="L37" s="11">
        <v>0</v>
      </c>
      <c r="M37" s="12">
        <v>0</v>
      </c>
      <c r="N37" s="10">
        <v>0</v>
      </c>
      <c r="O37" s="6">
        <f t="shared" si="2"/>
        <v>100</v>
      </c>
      <c r="P37" s="9">
        <v>10</v>
      </c>
    </row>
    <row r="38" spans="2:16">
      <c r="B38" s="3" t="s">
        <v>29</v>
      </c>
      <c r="C38" s="6">
        <f t="shared" si="3"/>
        <v>100</v>
      </c>
      <c r="D38" s="11">
        <v>1</v>
      </c>
      <c r="E38" s="11">
        <v>0.79</v>
      </c>
      <c r="F38" s="6">
        <f t="shared" si="0"/>
        <v>5</v>
      </c>
      <c r="G38" s="10">
        <v>89.37</v>
      </c>
      <c r="H38" s="11">
        <v>100</v>
      </c>
      <c r="I38" s="11">
        <v>45</v>
      </c>
      <c r="J38" s="12">
        <v>25</v>
      </c>
      <c r="K38" s="6">
        <f t="shared" si="1"/>
        <v>65</v>
      </c>
      <c r="L38" s="11">
        <v>3</v>
      </c>
      <c r="M38" s="12">
        <v>1</v>
      </c>
      <c r="N38" s="10">
        <v>0</v>
      </c>
      <c r="O38" s="6">
        <f t="shared" si="2"/>
        <v>100</v>
      </c>
      <c r="P38" s="9">
        <v>20</v>
      </c>
    </row>
    <row r="39" spans="2:16">
      <c r="B39" s="3" t="s">
        <v>30</v>
      </c>
      <c r="C39" s="6">
        <f t="shared" si="3"/>
        <v>62.5</v>
      </c>
      <c r="D39" s="11">
        <v>3</v>
      </c>
      <c r="E39" s="11">
        <v>0.89</v>
      </c>
      <c r="F39" s="6">
        <f t="shared" si="0"/>
        <v>100</v>
      </c>
      <c r="G39" s="10">
        <v>52.38</v>
      </c>
      <c r="H39" s="11">
        <v>100</v>
      </c>
      <c r="I39" s="11">
        <v>0</v>
      </c>
      <c r="J39" s="12">
        <v>0</v>
      </c>
      <c r="K39" s="6">
        <f t="shared" si="1"/>
        <v>50</v>
      </c>
      <c r="L39" s="11">
        <v>0</v>
      </c>
      <c r="M39" s="12">
        <v>0</v>
      </c>
      <c r="N39" s="10">
        <v>0</v>
      </c>
      <c r="O39" s="6">
        <f t="shared" si="2"/>
        <v>100</v>
      </c>
      <c r="P39" s="9">
        <v>10</v>
      </c>
    </row>
    <row r="40" spans="2:16">
      <c r="B40" s="3" t="s">
        <v>31</v>
      </c>
      <c r="C40" s="6">
        <f t="shared" si="3"/>
        <v>70</v>
      </c>
      <c r="D40" s="11">
        <v>1</v>
      </c>
      <c r="E40" s="11">
        <v>0.72</v>
      </c>
      <c r="F40" s="6">
        <f t="shared" si="0"/>
        <v>100</v>
      </c>
      <c r="G40" s="10">
        <v>80.33</v>
      </c>
      <c r="H40" s="11">
        <v>100</v>
      </c>
      <c r="I40" s="11">
        <v>0</v>
      </c>
      <c r="J40" s="12">
        <v>0</v>
      </c>
      <c r="K40" s="6">
        <f t="shared" si="1"/>
        <v>60</v>
      </c>
      <c r="L40" s="11">
        <v>3</v>
      </c>
      <c r="M40" s="12">
        <v>1</v>
      </c>
      <c r="N40" s="10">
        <v>0</v>
      </c>
      <c r="O40" s="6">
        <f t="shared" si="2"/>
        <v>100</v>
      </c>
      <c r="P40" s="9">
        <v>10</v>
      </c>
    </row>
    <row r="41" spans="2:16">
      <c r="B41" s="3" t="s">
        <v>32</v>
      </c>
      <c r="C41" s="6">
        <f t="shared" si="3"/>
        <v>100</v>
      </c>
      <c r="D41" s="11">
        <v>1</v>
      </c>
      <c r="E41" s="11">
        <v>1.04</v>
      </c>
      <c r="F41" s="6">
        <f t="shared" si="0"/>
        <v>100</v>
      </c>
      <c r="G41" s="10">
        <v>80.599999999999994</v>
      </c>
      <c r="H41" s="11">
        <v>100</v>
      </c>
      <c r="I41" s="11">
        <v>0</v>
      </c>
      <c r="J41" s="12">
        <v>0</v>
      </c>
      <c r="K41" s="6">
        <f t="shared" si="1"/>
        <v>100</v>
      </c>
      <c r="L41" s="11">
        <v>4</v>
      </c>
      <c r="M41" s="12">
        <v>3</v>
      </c>
      <c r="N41" s="10">
        <v>0</v>
      </c>
      <c r="O41" s="6">
        <f t="shared" si="2"/>
        <v>100</v>
      </c>
      <c r="P41" s="9">
        <v>5</v>
      </c>
    </row>
    <row r="42" spans="2:16" ht="15.75" thickBot="1">
      <c r="B42" s="5" t="s">
        <v>33</v>
      </c>
      <c r="C42" s="6">
        <f t="shared" si="3"/>
        <v>100</v>
      </c>
      <c r="D42" s="14">
        <v>1</v>
      </c>
      <c r="E42" s="14">
        <v>0.79</v>
      </c>
      <c r="F42" s="6">
        <f t="shared" si="0"/>
        <v>5</v>
      </c>
      <c r="G42" s="13">
        <v>69.23</v>
      </c>
      <c r="H42" s="14">
        <v>100</v>
      </c>
      <c r="I42" s="14">
        <v>45</v>
      </c>
      <c r="J42" s="15">
        <v>25</v>
      </c>
      <c r="K42" s="6">
        <f t="shared" si="1"/>
        <v>65</v>
      </c>
      <c r="L42" s="14">
        <v>1</v>
      </c>
      <c r="M42" s="15">
        <v>0</v>
      </c>
      <c r="N42" s="13">
        <v>0</v>
      </c>
      <c r="O42" s="6">
        <f t="shared" si="2"/>
        <v>100</v>
      </c>
      <c r="P42" s="9">
        <v>20</v>
      </c>
    </row>
    <row r="43" spans="2:16" ht="15.75" thickBot="1">
      <c r="B43" s="44" t="s">
        <v>69</v>
      </c>
      <c r="C43" s="45">
        <v>7.69</v>
      </c>
      <c r="D43" s="45">
        <v>7.69</v>
      </c>
      <c r="E43" s="45">
        <v>7.02</v>
      </c>
      <c r="F43" s="45">
        <v>6.69</v>
      </c>
      <c r="G43" s="45">
        <v>7.75</v>
      </c>
      <c r="H43" s="45">
        <v>8.06</v>
      </c>
      <c r="I43" s="45">
        <v>7.38</v>
      </c>
      <c r="J43" s="45">
        <v>7.06</v>
      </c>
      <c r="K43" s="45">
        <v>7.38</v>
      </c>
      <c r="L43" s="45">
        <v>7.06</v>
      </c>
      <c r="M43" s="45">
        <v>7.06</v>
      </c>
      <c r="N43" s="45">
        <v>7.25</v>
      </c>
      <c r="O43" s="45">
        <v>7.31</v>
      </c>
      <c r="P43" s="46">
        <v>7.19</v>
      </c>
    </row>
    <row r="45" spans="2:16">
      <c r="F45" s="157" t="s">
        <v>93</v>
      </c>
      <c r="G45" s="157"/>
      <c r="H45" s="157"/>
      <c r="I45" s="157"/>
      <c r="J45" s="157"/>
    </row>
    <row r="46" spans="2:16" ht="15.75" thickBot="1"/>
    <row r="47" spans="2:16">
      <c r="B47" s="1"/>
      <c r="C47" s="133" t="s">
        <v>0</v>
      </c>
      <c r="D47" s="134"/>
      <c r="E47" s="134"/>
      <c r="F47" s="135"/>
      <c r="G47" s="136" t="s">
        <v>1</v>
      </c>
      <c r="H47" s="137"/>
      <c r="I47" s="137"/>
      <c r="J47" s="138"/>
      <c r="K47" s="139" t="s">
        <v>2</v>
      </c>
      <c r="L47" s="140"/>
      <c r="M47" s="141"/>
      <c r="N47" s="142" t="s">
        <v>3</v>
      </c>
      <c r="O47" s="143"/>
      <c r="P47" s="144"/>
    </row>
    <row r="48" spans="2:16" ht="81.75" thickBot="1">
      <c r="B48" s="2" t="s">
        <v>34</v>
      </c>
      <c r="C48" s="67" t="s">
        <v>4</v>
      </c>
      <c r="D48" s="70" t="s">
        <v>5</v>
      </c>
      <c r="E48" s="70" t="s">
        <v>6</v>
      </c>
      <c r="F48" s="68" t="s">
        <v>7</v>
      </c>
      <c r="G48" s="71" t="s">
        <v>8</v>
      </c>
      <c r="H48" s="70" t="s">
        <v>9</v>
      </c>
      <c r="I48" s="70" t="s">
        <v>10</v>
      </c>
      <c r="J48" s="72" t="s">
        <v>11</v>
      </c>
      <c r="K48" s="67" t="s">
        <v>12</v>
      </c>
      <c r="L48" s="70" t="s">
        <v>13</v>
      </c>
      <c r="M48" s="72" t="s">
        <v>14</v>
      </c>
      <c r="N48" s="71" t="s">
        <v>15</v>
      </c>
      <c r="O48" s="69" t="s">
        <v>16</v>
      </c>
      <c r="P48" s="73" t="s">
        <v>17</v>
      </c>
    </row>
    <row r="49" spans="2:16" ht="15.75" thickBot="1">
      <c r="B49" s="3" t="s">
        <v>18</v>
      </c>
      <c r="C49" s="158">
        <f>C27*C$43</f>
        <v>115.35000000000001</v>
      </c>
      <c r="D49" s="158">
        <f t="shared" ref="D49:P49" si="4">D27*D$43</f>
        <v>7.69</v>
      </c>
      <c r="E49" s="158">
        <f t="shared" si="4"/>
        <v>37.416599999999995</v>
      </c>
      <c r="F49" s="158">
        <f t="shared" si="4"/>
        <v>669</v>
      </c>
      <c r="G49" s="158">
        <f t="shared" si="4"/>
        <v>631.39250000000004</v>
      </c>
      <c r="H49" s="158">
        <f t="shared" si="4"/>
        <v>806</v>
      </c>
      <c r="I49" s="158">
        <f t="shared" si="4"/>
        <v>110.7</v>
      </c>
      <c r="J49" s="158">
        <f t="shared" si="4"/>
        <v>105.89999999999999</v>
      </c>
      <c r="K49" s="158">
        <f t="shared" si="4"/>
        <v>221.4</v>
      </c>
      <c r="L49" s="158">
        <f t="shared" si="4"/>
        <v>28.24</v>
      </c>
      <c r="M49" s="158">
        <f t="shared" si="4"/>
        <v>28.24</v>
      </c>
      <c r="N49" s="158">
        <f t="shared" si="4"/>
        <v>0</v>
      </c>
      <c r="O49" s="158">
        <f t="shared" si="4"/>
        <v>146.19999999999999</v>
      </c>
      <c r="P49" s="158">
        <f t="shared" si="4"/>
        <v>575.20000000000005</v>
      </c>
    </row>
    <row r="50" spans="2:16" ht="15.75" thickBot="1">
      <c r="B50" s="3" t="s">
        <v>19</v>
      </c>
      <c r="C50" s="158">
        <f t="shared" ref="C50:P50" si="5">C28*C$43</f>
        <v>180.715</v>
      </c>
      <c r="D50" s="158">
        <f t="shared" si="5"/>
        <v>7.69</v>
      </c>
      <c r="E50" s="158">
        <f t="shared" si="5"/>
        <v>7.02</v>
      </c>
      <c r="F50" s="158">
        <f t="shared" si="5"/>
        <v>669</v>
      </c>
      <c r="G50" s="158">
        <f t="shared" si="5"/>
        <v>497.16250000000002</v>
      </c>
      <c r="H50" s="158">
        <f t="shared" si="5"/>
        <v>806</v>
      </c>
      <c r="I50" s="158">
        <f t="shared" si="5"/>
        <v>0</v>
      </c>
      <c r="J50" s="158">
        <f t="shared" si="5"/>
        <v>0</v>
      </c>
      <c r="K50" s="158">
        <f t="shared" si="5"/>
        <v>138.00600000000003</v>
      </c>
      <c r="L50" s="158">
        <f t="shared" si="5"/>
        <v>28.24</v>
      </c>
      <c r="M50" s="158">
        <f t="shared" si="5"/>
        <v>21.18</v>
      </c>
      <c r="N50" s="158">
        <f t="shared" si="5"/>
        <v>241.64249999999998</v>
      </c>
      <c r="O50" s="158">
        <f t="shared" si="5"/>
        <v>694.44999999999993</v>
      </c>
      <c r="P50" s="158">
        <f t="shared" si="5"/>
        <v>287.60000000000002</v>
      </c>
    </row>
    <row r="51" spans="2:16" ht="15.75" thickBot="1">
      <c r="B51" s="3" t="s">
        <v>20</v>
      </c>
      <c r="C51" s="158">
        <f t="shared" ref="C51:P51" si="6">C29*C$43</f>
        <v>769</v>
      </c>
      <c r="D51" s="158">
        <f t="shared" si="6"/>
        <v>7.69</v>
      </c>
      <c r="E51" s="158">
        <f t="shared" si="6"/>
        <v>5.5457999999999998</v>
      </c>
      <c r="F51" s="158">
        <f t="shared" si="6"/>
        <v>669</v>
      </c>
      <c r="G51" s="158">
        <f t="shared" si="6"/>
        <v>671.6925</v>
      </c>
      <c r="H51" s="158">
        <f t="shared" si="6"/>
        <v>443.3</v>
      </c>
      <c r="I51" s="158">
        <f t="shared" si="6"/>
        <v>147.6</v>
      </c>
      <c r="J51" s="158">
        <f t="shared" si="6"/>
        <v>0</v>
      </c>
      <c r="K51" s="158">
        <f t="shared" si="6"/>
        <v>738</v>
      </c>
      <c r="L51" s="158">
        <f t="shared" si="6"/>
        <v>42.36</v>
      </c>
      <c r="M51" s="158">
        <f t="shared" si="6"/>
        <v>42.36</v>
      </c>
      <c r="N51" s="158">
        <f t="shared" si="6"/>
        <v>402.73749999999995</v>
      </c>
      <c r="O51" s="158">
        <f t="shared" si="6"/>
        <v>292.39999999999998</v>
      </c>
      <c r="P51" s="158">
        <f t="shared" si="6"/>
        <v>431.40000000000003</v>
      </c>
    </row>
    <row r="52" spans="2:16" ht="15.75" thickBot="1">
      <c r="B52" s="3" t="s">
        <v>21</v>
      </c>
      <c r="C52" s="158">
        <f t="shared" ref="C52:P52" si="7">C30*C$43</f>
        <v>549.06600000000003</v>
      </c>
      <c r="D52" s="158">
        <f t="shared" si="7"/>
        <v>15.38</v>
      </c>
      <c r="E52" s="158">
        <f t="shared" si="7"/>
        <v>6.0371999999999995</v>
      </c>
      <c r="F52" s="158">
        <f t="shared" si="7"/>
        <v>669</v>
      </c>
      <c r="G52" s="158">
        <f t="shared" si="7"/>
        <v>775</v>
      </c>
      <c r="H52" s="158">
        <f t="shared" si="7"/>
        <v>806</v>
      </c>
      <c r="I52" s="158">
        <f t="shared" si="7"/>
        <v>0</v>
      </c>
      <c r="J52" s="158">
        <f t="shared" si="7"/>
        <v>0</v>
      </c>
      <c r="K52" s="158">
        <f t="shared" si="7"/>
        <v>738</v>
      </c>
      <c r="L52" s="158">
        <f t="shared" si="7"/>
        <v>56.48</v>
      </c>
      <c r="M52" s="158">
        <f t="shared" si="7"/>
        <v>42.36</v>
      </c>
      <c r="N52" s="158">
        <f t="shared" si="7"/>
        <v>322.19</v>
      </c>
      <c r="O52" s="158">
        <f t="shared" si="7"/>
        <v>731</v>
      </c>
      <c r="P52" s="158">
        <f t="shared" si="7"/>
        <v>143.80000000000001</v>
      </c>
    </row>
    <row r="53" spans="2:16" ht="15.75" thickBot="1">
      <c r="B53" s="3" t="s">
        <v>22</v>
      </c>
      <c r="C53" s="158">
        <f t="shared" ref="C53:P53" si="8">C31*C$43</f>
        <v>384.5</v>
      </c>
      <c r="D53" s="158">
        <f t="shared" si="8"/>
        <v>23.07</v>
      </c>
      <c r="E53" s="158">
        <f t="shared" si="8"/>
        <v>7.02</v>
      </c>
      <c r="F53" s="158">
        <f t="shared" si="8"/>
        <v>669</v>
      </c>
      <c r="G53" s="158">
        <f t="shared" si="8"/>
        <v>669.0575</v>
      </c>
      <c r="H53" s="158">
        <f t="shared" si="8"/>
        <v>644.80000000000007</v>
      </c>
      <c r="I53" s="158">
        <f t="shared" si="8"/>
        <v>147.6</v>
      </c>
      <c r="J53" s="158">
        <f t="shared" si="8"/>
        <v>282.39999999999998</v>
      </c>
      <c r="K53" s="158">
        <f t="shared" si="8"/>
        <v>410.32800000000003</v>
      </c>
      <c r="L53" s="158">
        <f t="shared" si="8"/>
        <v>28.24</v>
      </c>
      <c r="M53" s="158">
        <f t="shared" si="8"/>
        <v>21.18</v>
      </c>
      <c r="N53" s="158">
        <f t="shared" si="8"/>
        <v>241.64249999999998</v>
      </c>
      <c r="O53" s="158">
        <f t="shared" si="8"/>
        <v>584.79999999999995</v>
      </c>
      <c r="P53" s="158">
        <f t="shared" si="8"/>
        <v>287.60000000000002</v>
      </c>
    </row>
    <row r="54" spans="2:16" ht="15.75" thickBot="1">
      <c r="B54" s="3" t="s">
        <v>23</v>
      </c>
      <c r="C54" s="158">
        <f t="shared" ref="C54:P54" si="9">C32*C$43</f>
        <v>384.5</v>
      </c>
      <c r="D54" s="158">
        <f t="shared" si="9"/>
        <v>7.69</v>
      </c>
      <c r="E54" s="158">
        <f t="shared" si="9"/>
        <v>7.02</v>
      </c>
      <c r="F54" s="158">
        <f t="shared" si="9"/>
        <v>669</v>
      </c>
      <c r="G54" s="158">
        <f t="shared" si="9"/>
        <v>413.3075</v>
      </c>
      <c r="H54" s="158">
        <f t="shared" si="9"/>
        <v>644.80000000000007</v>
      </c>
      <c r="I54" s="158">
        <f t="shared" si="9"/>
        <v>73.8</v>
      </c>
      <c r="J54" s="158">
        <f t="shared" si="9"/>
        <v>141.19999999999999</v>
      </c>
      <c r="K54" s="158">
        <f t="shared" si="9"/>
        <v>738</v>
      </c>
      <c r="L54" s="158">
        <f t="shared" si="9"/>
        <v>14.12</v>
      </c>
      <c r="M54" s="158">
        <f t="shared" si="9"/>
        <v>7.06</v>
      </c>
      <c r="N54" s="158">
        <f t="shared" si="9"/>
        <v>80.547499999999999</v>
      </c>
      <c r="O54" s="158">
        <f t="shared" si="9"/>
        <v>657.9</v>
      </c>
      <c r="P54" s="158">
        <f t="shared" si="9"/>
        <v>251.65</v>
      </c>
    </row>
    <row r="55" spans="2:16" ht="15.75" thickBot="1">
      <c r="B55" s="3" t="s">
        <v>24</v>
      </c>
      <c r="C55" s="158">
        <f t="shared" ref="C55:P55" si="10">C33*C$43</f>
        <v>604.43399999999997</v>
      </c>
      <c r="D55" s="158">
        <f t="shared" si="10"/>
        <v>7.69</v>
      </c>
      <c r="E55" s="158">
        <f t="shared" si="10"/>
        <v>5.8967999999999998</v>
      </c>
      <c r="F55" s="158">
        <f t="shared" si="10"/>
        <v>669</v>
      </c>
      <c r="G55" s="158">
        <f t="shared" si="10"/>
        <v>660.99750000000006</v>
      </c>
      <c r="H55" s="158">
        <f t="shared" si="10"/>
        <v>806</v>
      </c>
      <c r="I55" s="158">
        <f t="shared" si="10"/>
        <v>0</v>
      </c>
      <c r="J55" s="158">
        <f t="shared" si="10"/>
        <v>0</v>
      </c>
      <c r="K55" s="158">
        <f t="shared" si="10"/>
        <v>405.9</v>
      </c>
      <c r="L55" s="158">
        <f t="shared" si="10"/>
        <v>0</v>
      </c>
      <c r="M55" s="158">
        <f t="shared" si="10"/>
        <v>0</v>
      </c>
      <c r="N55" s="158">
        <f t="shared" si="10"/>
        <v>0</v>
      </c>
      <c r="O55" s="158">
        <f t="shared" si="10"/>
        <v>731</v>
      </c>
      <c r="P55" s="158">
        <f t="shared" si="10"/>
        <v>215.70000000000002</v>
      </c>
    </row>
    <row r="56" spans="2:16" ht="15.75" thickBot="1">
      <c r="B56" s="3" t="s">
        <v>25</v>
      </c>
      <c r="C56" s="158">
        <f t="shared" ref="C56:P56" si="11">C34*C$43</f>
        <v>728.24300000000005</v>
      </c>
      <c r="D56" s="158">
        <f t="shared" si="11"/>
        <v>7.69</v>
      </c>
      <c r="E56" s="158">
        <f t="shared" si="11"/>
        <v>14.3208</v>
      </c>
      <c r="F56" s="158">
        <f t="shared" si="11"/>
        <v>488.16930000000002</v>
      </c>
      <c r="G56" s="158">
        <f t="shared" si="11"/>
        <v>638.21249999999998</v>
      </c>
      <c r="H56" s="158">
        <f t="shared" si="11"/>
        <v>758.44600000000003</v>
      </c>
      <c r="I56" s="158">
        <f t="shared" si="11"/>
        <v>738</v>
      </c>
      <c r="J56" s="158">
        <f t="shared" si="11"/>
        <v>0</v>
      </c>
      <c r="K56" s="158">
        <f t="shared" si="11"/>
        <v>738</v>
      </c>
      <c r="L56" s="158">
        <f t="shared" si="11"/>
        <v>21.18</v>
      </c>
      <c r="M56" s="158">
        <f t="shared" si="11"/>
        <v>21.18</v>
      </c>
      <c r="N56" s="158">
        <f t="shared" si="11"/>
        <v>80.547499999999999</v>
      </c>
      <c r="O56" s="158">
        <f t="shared" si="11"/>
        <v>146.19999999999999</v>
      </c>
      <c r="P56" s="158">
        <f t="shared" si="11"/>
        <v>323.55</v>
      </c>
    </row>
    <row r="57" spans="2:16" ht="15.75" thickBot="1">
      <c r="B57" s="3" t="s">
        <v>26</v>
      </c>
      <c r="C57" s="158">
        <f t="shared" ref="C57:P57" si="12">C35*C$43</f>
        <v>384.5</v>
      </c>
      <c r="D57" s="158">
        <f t="shared" si="12"/>
        <v>7.69</v>
      </c>
      <c r="E57" s="158">
        <f t="shared" si="12"/>
        <v>3.2993999999999994</v>
      </c>
      <c r="F57" s="158">
        <f t="shared" si="12"/>
        <v>669</v>
      </c>
      <c r="G57" s="158">
        <f t="shared" si="12"/>
        <v>695.25249999999994</v>
      </c>
      <c r="H57" s="158">
        <f t="shared" si="12"/>
        <v>806</v>
      </c>
      <c r="I57" s="158">
        <f t="shared" si="12"/>
        <v>0</v>
      </c>
      <c r="J57" s="158">
        <f t="shared" si="12"/>
        <v>0</v>
      </c>
      <c r="K57" s="158">
        <f t="shared" si="12"/>
        <v>258.3</v>
      </c>
      <c r="L57" s="158">
        <f t="shared" si="12"/>
        <v>0</v>
      </c>
      <c r="M57" s="158">
        <f t="shared" si="12"/>
        <v>0</v>
      </c>
      <c r="N57" s="158">
        <f t="shared" si="12"/>
        <v>0</v>
      </c>
      <c r="O57" s="158">
        <f t="shared" si="12"/>
        <v>731</v>
      </c>
      <c r="P57" s="158">
        <f t="shared" si="12"/>
        <v>71.900000000000006</v>
      </c>
    </row>
    <row r="58" spans="2:16" ht="15.75" thickBot="1">
      <c r="B58" s="3" t="s">
        <v>27</v>
      </c>
      <c r="C58" s="158">
        <f t="shared" ref="C58:P58" si="13">C36*C$43</f>
        <v>629.04200000000003</v>
      </c>
      <c r="D58" s="158">
        <f t="shared" si="13"/>
        <v>7.69</v>
      </c>
      <c r="E58" s="158">
        <f t="shared" si="13"/>
        <v>7.02</v>
      </c>
      <c r="F58" s="158">
        <f t="shared" si="13"/>
        <v>66.900000000000006</v>
      </c>
      <c r="G58" s="158">
        <f t="shared" si="13"/>
        <v>624.96</v>
      </c>
      <c r="H58" s="158">
        <f t="shared" si="13"/>
        <v>806</v>
      </c>
      <c r="I58" s="158">
        <f t="shared" si="13"/>
        <v>738</v>
      </c>
      <c r="J58" s="158">
        <f t="shared" si="13"/>
        <v>247.1</v>
      </c>
      <c r="K58" s="158">
        <f t="shared" si="13"/>
        <v>184.5</v>
      </c>
      <c r="L58" s="158">
        <f t="shared" si="13"/>
        <v>0</v>
      </c>
      <c r="M58" s="158">
        <f t="shared" si="13"/>
        <v>0</v>
      </c>
      <c r="N58" s="158">
        <f t="shared" si="13"/>
        <v>0</v>
      </c>
      <c r="O58" s="158">
        <f t="shared" si="13"/>
        <v>731</v>
      </c>
      <c r="P58" s="158">
        <f t="shared" si="13"/>
        <v>71.900000000000006</v>
      </c>
    </row>
    <row r="59" spans="2:16" ht="15.75" thickBot="1">
      <c r="B59" s="3" t="s">
        <v>28</v>
      </c>
      <c r="C59" s="158">
        <f t="shared" ref="C59:P59" si="14">C37*C$43</f>
        <v>692.1</v>
      </c>
      <c r="D59" s="158">
        <f t="shared" si="14"/>
        <v>7.69</v>
      </c>
      <c r="E59" s="158">
        <f t="shared" si="14"/>
        <v>7.02</v>
      </c>
      <c r="F59" s="158">
        <f t="shared" si="14"/>
        <v>613.47300000000007</v>
      </c>
      <c r="G59" s="158">
        <f t="shared" si="14"/>
        <v>690.06000000000006</v>
      </c>
      <c r="H59" s="158">
        <f t="shared" si="14"/>
        <v>765.7</v>
      </c>
      <c r="I59" s="158">
        <f t="shared" si="14"/>
        <v>258.3</v>
      </c>
      <c r="J59" s="158">
        <f t="shared" si="14"/>
        <v>70.599999999999994</v>
      </c>
      <c r="K59" s="158">
        <f t="shared" si="14"/>
        <v>738</v>
      </c>
      <c r="L59" s="158">
        <f t="shared" si="14"/>
        <v>0</v>
      </c>
      <c r="M59" s="158">
        <f t="shared" si="14"/>
        <v>0</v>
      </c>
      <c r="N59" s="158">
        <f t="shared" si="14"/>
        <v>0</v>
      </c>
      <c r="O59" s="158">
        <f t="shared" si="14"/>
        <v>731</v>
      </c>
      <c r="P59" s="158">
        <f t="shared" si="14"/>
        <v>71.900000000000006</v>
      </c>
    </row>
    <row r="60" spans="2:16" ht="15.75" thickBot="1">
      <c r="B60" s="3" t="s">
        <v>29</v>
      </c>
      <c r="C60" s="158">
        <f t="shared" ref="C60:P60" si="15">C38*C$43</f>
        <v>769</v>
      </c>
      <c r="D60" s="158">
        <f t="shared" si="15"/>
        <v>7.69</v>
      </c>
      <c r="E60" s="158">
        <f t="shared" si="15"/>
        <v>5.5457999999999998</v>
      </c>
      <c r="F60" s="158">
        <f t="shared" si="15"/>
        <v>33.450000000000003</v>
      </c>
      <c r="G60" s="158">
        <f t="shared" si="15"/>
        <v>692.61750000000006</v>
      </c>
      <c r="H60" s="158">
        <f t="shared" si="15"/>
        <v>806</v>
      </c>
      <c r="I60" s="158">
        <f t="shared" si="15"/>
        <v>332.1</v>
      </c>
      <c r="J60" s="158">
        <f t="shared" si="15"/>
        <v>176.5</v>
      </c>
      <c r="K60" s="158">
        <f t="shared" si="15"/>
        <v>479.7</v>
      </c>
      <c r="L60" s="158">
        <f t="shared" si="15"/>
        <v>21.18</v>
      </c>
      <c r="M60" s="158">
        <f t="shared" si="15"/>
        <v>7.06</v>
      </c>
      <c r="N60" s="158">
        <f t="shared" si="15"/>
        <v>0</v>
      </c>
      <c r="O60" s="158">
        <f t="shared" si="15"/>
        <v>731</v>
      </c>
      <c r="P60" s="158">
        <f t="shared" si="15"/>
        <v>143.80000000000001</v>
      </c>
    </row>
    <row r="61" spans="2:16" ht="15.75" thickBot="1">
      <c r="B61" s="3" t="s">
        <v>30</v>
      </c>
      <c r="C61" s="158">
        <f t="shared" ref="C61:P61" si="16">C39*C$43</f>
        <v>480.625</v>
      </c>
      <c r="D61" s="158">
        <f t="shared" si="16"/>
        <v>23.07</v>
      </c>
      <c r="E61" s="158">
        <f t="shared" si="16"/>
        <v>6.2477999999999998</v>
      </c>
      <c r="F61" s="158">
        <f t="shared" si="16"/>
        <v>669</v>
      </c>
      <c r="G61" s="158">
        <f t="shared" si="16"/>
        <v>405.94499999999999</v>
      </c>
      <c r="H61" s="158">
        <f t="shared" si="16"/>
        <v>806</v>
      </c>
      <c r="I61" s="158">
        <f t="shared" si="16"/>
        <v>0</v>
      </c>
      <c r="J61" s="158">
        <f t="shared" si="16"/>
        <v>0</v>
      </c>
      <c r="K61" s="158">
        <f t="shared" si="16"/>
        <v>369</v>
      </c>
      <c r="L61" s="158">
        <f t="shared" si="16"/>
        <v>0</v>
      </c>
      <c r="M61" s="158">
        <f t="shared" si="16"/>
        <v>0</v>
      </c>
      <c r="N61" s="158">
        <f t="shared" si="16"/>
        <v>0</v>
      </c>
      <c r="O61" s="158">
        <f t="shared" si="16"/>
        <v>731</v>
      </c>
      <c r="P61" s="158">
        <f t="shared" si="16"/>
        <v>71.900000000000006</v>
      </c>
    </row>
    <row r="62" spans="2:16" ht="15.75" thickBot="1">
      <c r="B62" s="3" t="s">
        <v>31</v>
      </c>
      <c r="C62" s="158">
        <f t="shared" ref="C62:P62" si="17">C40*C$43</f>
        <v>538.30000000000007</v>
      </c>
      <c r="D62" s="158">
        <f t="shared" si="17"/>
        <v>7.69</v>
      </c>
      <c r="E62" s="158">
        <f t="shared" si="17"/>
        <v>5.0543999999999993</v>
      </c>
      <c r="F62" s="158">
        <f t="shared" si="17"/>
        <v>669</v>
      </c>
      <c r="G62" s="158">
        <f t="shared" si="17"/>
        <v>622.5575</v>
      </c>
      <c r="H62" s="158">
        <f t="shared" si="17"/>
        <v>806</v>
      </c>
      <c r="I62" s="158">
        <f t="shared" si="17"/>
        <v>0</v>
      </c>
      <c r="J62" s="158">
        <f t="shared" si="17"/>
        <v>0</v>
      </c>
      <c r="K62" s="158">
        <f t="shared" si="17"/>
        <v>442.8</v>
      </c>
      <c r="L62" s="158">
        <f t="shared" si="17"/>
        <v>21.18</v>
      </c>
      <c r="M62" s="158">
        <f t="shared" si="17"/>
        <v>7.06</v>
      </c>
      <c r="N62" s="158">
        <f t="shared" si="17"/>
        <v>0</v>
      </c>
      <c r="O62" s="158">
        <f t="shared" si="17"/>
        <v>731</v>
      </c>
      <c r="P62" s="158">
        <f t="shared" si="17"/>
        <v>71.900000000000006</v>
      </c>
    </row>
    <row r="63" spans="2:16" ht="15.75" thickBot="1">
      <c r="B63" s="3" t="s">
        <v>32</v>
      </c>
      <c r="C63" s="158">
        <f t="shared" ref="C63:P63" si="18">C41*C$43</f>
        <v>769</v>
      </c>
      <c r="D63" s="158">
        <f t="shared" si="18"/>
        <v>7.69</v>
      </c>
      <c r="E63" s="158">
        <f t="shared" si="18"/>
        <v>7.3007999999999997</v>
      </c>
      <c r="F63" s="158">
        <f t="shared" si="18"/>
        <v>669</v>
      </c>
      <c r="G63" s="158">
        <f t="shared" si="18"/>
        <v>624.65</v>
      </c>
      <c r="H63" s="158">
        <f t="shared" si="18"/>
        <v>806</v>
      </c>
      <c r="I63" s="158">
        <f t="shared" si="18"/>
        <v>0</v>
      </c>
      <c r="J63" s="158">
        <f t="shared" si="18"/>
        <v>0</v>
      </c>
      <c r="K63" s="158">
        <f t="shared" si="18"/>
        <v>738</v>
      </c>
      <c r="L63" s="158">
        <f t="shared" si="18"/>
        <v>28.24</v>
      </c>
      <c r="M63" s="158">
        <f t="shared" si="18"/>
        <v>21.18</v>
      </c>
      <c r="N63" s="158">
        <f t="shared" si="18"/>
        <v>0</v>
      </c>
      <c r="O63" s="158">
        <f t="shared" si="18"/>
        <v>731</v>
      </c>
      <c r="P63" s="158">
        <f t="shared" si="18"/>
        <v>35.950000000000003</v>
      </c>
    </row>
    <row r="64" spans="2:16">
      <c r="B64" s="5" t="s">
        <v>33</v>
      </c>
      <c r="C64" s="158">
        <f t="shared" ref="C64:P64" si="19">C42*C$43</f>
        <v>769</v>
      </c>
      <c r="D64" s="158">
        <f t="shared" si="19"/>
        <v>7.69</v>
      </c>
      <c r="E64" s="158">
        <f t="shared" si="19"/>
        <v>5.5457999999999998</v>
      </c>
      <c r="F64" s="158">
        <f t="shared" si="19"/>
        <v>33.450000000000003</v>
      </c>
      <c r="G64" s="158">
        <f t="shared" si="19"/>
        <v>536.53250000000003</v>
      </c>
      <c r="H64" s="158">
        <f t="shared" si="19"/>
        <v>806</v>
      </c>
      <c r="I64" s="158">
        <f t="shared" si="19"/>
        <v>332.1</v>
      </c>
      <c r="J64" s="158">
        <f t="shared" si="19"/>
        <v>176.5</v>
      </c>
      <c r="K64" s="158">
        <f t="shared" si="19"/>
        <v>479.7</v>
      </c>
      <c r="L64" s="158">
        <f t="shared" si="19"/>
        <v>7.06</v>
      </c>
      <c r="M64" s="158">
        <f t="shared" si="19"/>
        <v>0</v>
      </c>
      <c r="N64" s="158">
        <f t="shared" si="19"/>
        <v>0</v>
      </c>
      <c r="O64" s="158">
        <f t="shared" si="19"/>
        <v>731</v>
      </c>
      <c r="P64" s="158">
        <f t="shared" si="19"/>
        <v>143.80000000000001</v>
      </c>
    </row>
    <row r="65" spans="2:16">
      <c r="B65" s="81" t="s">
        <v>81</v>
      </c>
      <c r="C65" s="159">
        <f>MAX(C49:C64)</f>
        <v>769</v>
      </c>
      <c r="D65" s="159">
        <f t="shared" ref="D65:P65" si="20">MAX(D49:D64)</f>
        <v>23.07</v>
      </c>
      <c r="E65" s="159">
        <f t="shared" si="20"/>
        <v>37.416599999999995</v>
      </c>
      <c r="F65" s="159">
        <f t="shared" si="20"/>
        <v>669</v>
      </c>
      <c r="G65" s="159">
        <f t="shared" si="20"/>
        <v>775</v>
      </c>
      <c r="H65" s="159">
        <f t="shared" si="20"/>
        <v>806</v>
      </c>
      <c r="I65" s="159">
        <f t="shared" si="20"/>
        <v>738</v>
      </c>
      <c r="J65" s="159">
        <f t="shared" si="20"/>
        <v>282.39999999999998</v>
      </c>
      <c r="K65" s="159">
        <f t="shared" si="20"/>
        <v>738</v>
      </c>
      <c r="L65" s="159">
        <f t="shared" si="20"/>
        <v>56.48</v>
      </c>
      <c r="M65" s="159">
        <f t="shared" si="20"/>
        <v>42.36</v>
      </c>
      <c r="N65" s="159">
        <f t="shared" si="20"/>
        <v>402.73749999999995</v>
      </c>
      <c r="O65" s="159">
        <f t="shared" si="20"/>
        <v>731</v>
      </c>
      <c r="P65" s="159">
        <f t="shared" si="20"/>
        <v>575.20000000000005</v>
      </c>
    </row>
    <row r="66" spans="2:16">
      <c r="B66" s="81" t="s">
        <v>82</v>
      </c>
      <c r="C66" s="160">
        <f>MIN(C49:C64)</f>
        <v>115.35000000000001</v>
      </c>
      <c r="D66" s="160">
        <f t="shared" ref="D66:P66" si="21">MIN(D49:D64)</f>
        <v>7.69</v>
      </c>
      <c r="E66" s="160">
        <f t="shared" si="21"/>
        <v>3.2993999999999994</v>
      </c>
      <c r="F66" s="160">
        <f t="shared" si="21"/>
        <v>33.450000000000003</v>
      </c>
      <c r="G66" s="160">
        <f t="shared" si="21"/>
        <v>405.94499999999999</v>
      </c>
      <c r="H66" s="160">
        <f t="shared" si="21"/>
        <v>443.3</v>
      </c>
      <c r="I66" s="160">
        <f t="shared" si="21"/>
        <v>0</v>
      </c>
      <c r="J66" s="160">
        <f t="shared" si="21"/>
        <v>0</v>
      </c>
      <c r="K66" s="160">
        <f t="shared" si="21"/>
        <v>138.00600000000003</v>
      </c>
      <c r="L66" s="160">
        <f t="shared" si="21"/>
        <v>0</v>
      </c>
      <c r="M66" s="160">
        <f t="shared" si="21"/>
        <v>0</v>
      </c>
      <c r="N66" s="160">
        <f t="shared" si="21"/>
        <v>0</v>
      </c>
      <c r="O66" s="160">
        <f t="shared" si="21"/>
        <v>146.19999999999999</v>
      </c>
      <c r="P66" s="160">
        <f t="shared" si="21"/>
        <v>35.950000000000003</v>
      </c>
    </row>
    <row r="67" spans="2:16">
      <c r="B67" s="81" t="s">
        <v>83</v>
      </c>
      <c r="C67">
        <f>C65-C66</f>
        <v>653.65</v>
      </c>
      <c r="D67">
        <f t="shared" ref="D67:P67" si="22">D65-D66</f>
        <v>15.379999999999999</v>
      </c>
      <c r="E67">
        <f t="shared" si="22"/>
        <v>34.117199999999997</v>
      </c>
      <c r="F67">
        <f t="shared" si="22"/>
        <v>635.54999999999995</v>
      </c>
      <c r="G67">
        <f t="shared" si="22"/>
        <v>369.05500000000001</v>
      </c>
      <c r="H67">
        <f t="shared" si="22"/>
        <v>362.7</v>
      </c>
      <c r="I67">
        <f t="shared" si="22"/>
        <v>738</v>
      </c>
      <c r="J67">
        <f t="shared" si="22"/>
        <v>282.39999999999998</v>
      </c>
      <c r="K67">
        <f t="shared" si="22"/>
        <v>599.99399999999991</v>
      </c>
      <c r="L67">
        <f t="shared" si="22"/>
        <v>56.48</v>
      </c>
      <c r="M67">
        <f t="shared" si="22"/>
        <v>42.36</v>
      </c>
      <c r="N67">
        <f t="shared" si="22"/>
        <v>402.73749999999995</v>
      </c>
      <c r="O67">
        <f t="shared" si="22"/>
        <v>584.79999999999995</v>
      </c>
      <c r="P67">
        <f t="shared" si="22"/>
        <v>539.25</v>
      </c>
    </row>
    <row r="68" spans="2:16" ht="15.75" thickBot="1"/>
    <row r="69" spans="2:16">
      <c r="B69" s="1"/>
      <c r="C69" s="133" t="s">
        <v>0</v>
      </c>
      <c r="D69" s="134"/>
      <c r="E69" s="134"/>
      <c r="F69" s="135"/>
      <c r="G69" s="136" t="s">
        <v>1</v>
      </c>
      <c r="H69" s="137"/>
      <c r="I69" s="137"/>
      <c r="J69" s="138"/>
      <c r="K69" s="139" t="s">
        <v>2</v>
      </c>
      <c r="L69" s="140"/>
      <c r="M69" s="141"/>
      <c r="N69" s="142" t="s">
        <v>3</v>
      </c>
      <c r="O69" s="143"/>
      <c r="P69" s="144"/>
    </row>
    <row r="70" spans="2:16" ht="81.75" thickBot="1">
      <c r="B70" s="2" t="s">
        <v>34</v>
      </c>
      <c r="C70" s="67" t="s">
        <v>4</v>
      </c>
      <c r="D70" s="70" t="s">
        <v>5</v>
      </c>
      <c r="E70" s="70" t="s">
        <v>6</v>
      </c>
      <c r="F70" s="68" t="s">
        <v>7</v>
      </c>
      <c r="G70" s="71" t="s">
        <v>8</v>
      </c>
      <c r="H70" s="70" t="s">
        <v>9</v>
      </c>
      <c r="I70" s="70" t="s">
        <v>10</v>
      </c>
      <c r="J70" s="72" t="s">
        <v>11</v>
      </c>
      <c r="K70" s="67" t="s">
        <v>12</v>
      </c>
      <c r="L70" s="70" t="s">
        <v>13</v>
      </c>
      <c r="M70" s="72" t="s">
        <v>14</v>
      </c>
      <c r="N70" s="71" t="s">
        <v>15</v>
      </c>
      <c r="O70" s="69" t="s">
        <v>16</v>
      </c>
      <c r="P70" s="73" t="s">
        <v>17</v>
      </c>
    </row>
    <row r="71" spans="2:16" ht="15.75" thickBot="1">
      <c r="B71" s="3" t="s">
        <v>18</v>
      </c>
      <c r="C71" s="158">
        <f>(C49-C$66)/C$67</f>
        <v>0</v>
      </c>
      <c r="D71" s="158">
        <f t="shared" ref="D71:P71" si="23">(D49-D$66)/D$67</f>
        <v>0</v>
      </c>
      <c r="E71" s="158">
        <f t="shared" si="23"/>
        <v>1</v>
      </c>
      <c r="F71" s="158">
        <f t="shared" si="23"/>
        <v>1</v>
      </c>
      <c r="G71" s="158">
        <f t="shared" si="23"/>
        <v>0.6108777824443512</v>
      </c>
      <c r="H71" s="158">
        <f t="shared" si="23"/>
        <v>1</v>
      </c>
      <c r="I71" s="158">
        <f t="shared" si="23"/>
        <v>0.15</v>
      </c>
      <c r="J71" s="158">
        <f t="shared" si="23"/>
        <v>0.375</v>
      </c>
      <c r="K71" s="158">
        <f t="shared" si="23"/>
        <v>0.13899138991389912</v>
      </c>
      <c r="L71" s="158">
        <f t="shared" si="23"/>
        <v>0.5</v>
      </c>
      <c r="M71" s="158">
        <f t="shared" si="23"/>
        <v>0.66666666666666663</v>
      </c>
      <c r="N71" s="158">
        <f t="shared" si="23"/>
        <v>0</v>
      </c>
      <c r="O71" s="158">
        <f t="shared" si="23"/>
        <v>0</v>
      </c>
      <c r="P71" s="158">
        <f t="shared" si="23"/>
        <v>1</v>
      </c>
    </row>
    <row r="72" spans="2:16" ht="15.75" thickBot="1">
      <c r="B72" s="3" t="s">
        <v>19</v>
      </c>
      <c r="C72" s="158">
        <f t="shared" ref="C72:P72" si="24">(C50-C$66)/C$67</f>
        <v>9.9999999999999992E-2</v>
      </c>
      <c r="D72" s="158">
        <f t="shared" si="24"/>
        <v>0</v>
      </c>
      <c r="E72" s="158">
        <f t="shared" si="24"/>
        <v>0.10905349794238685</v>
      </c>
      <c r="F72" s="158">
        <f t="shared" si="24"/>
        <v>1</v>
      </c>
      <c r="G72" s="158">
        <f t="shared" si="24"/>
        <v>0.2471650566988661</v>
      </c>
      <c r="H72" s="158">
        <f t="shared" si="24"/>
        <v>1</v>
      </c>
      <c r="I72" s="158">
        <f t="shared" si="24"/>
        <v>0</v>
      </c>
      <c r="J72" s="158">
        <f t="shared" si="24"/>
        <v>0</v>
      </c>
      <c r="K72" s="158">
        <f t="shared" si="24"/>
        <v>0</v>
      </c>
      <c r="L72" s="158">
        <f t="shared" si="24"/>
        <v>0.5</v>
      </c>
      <c r="M72" s="158">
        <f t="shared" si="24"/>
        <v>0.5</v>
      </c>
      <c r="N72" s="158">
        <f t="shared" si="24"/>
        <v>0.6</v>
      </c>
      <c r="O72" s="158">
        <f t="shared" si="24"/>
        <v>0.93750000000000011</v>
      </c>
      <c r="P72" s="158">
        <f t="shared" si="24"/>
        <v>0.46666666666666673</v>
      </c>
    </row>
    <row r="73" spans="2:16" ht="15.75" thickBot="1">
      <c r="B73" s="3" t="s">
        <v>20</v>
      </c>
      <c r="C73" s="158">
        <f t="shared" ref="C73:P73" si="25">(C51-C$66)/C$67</f>
        <v>1</v>
      </c>
      <c r="D73" s="158">
        <f t="shared" si="25"/>
        <v>0</v>
      </c>
      <c r="E73" s="158">
        <f t="shared" si="25"/>
        <v>6.5843621399176974E-2</v>
      </c>
      <c r="F73" s="158">
        <f t="shared" si="25"/>
        <v>1</v>
      </c>
      <c r="G73" s="158">
        <f t="shared" si="25"/>
        <v>0.72007559848803027</v>
      </c>
      <c r="H73" s="158">
        <f t="shared" si="25"/>
        <v>0</v>
      </c>
      <c r="I73" s="158">
        <f t="shared" si="25"/>
        <v>0.19999999999999998</v>
      </c>
      <c r="J73" s="158">
        <f t="shared" si="25"/>
        <v>0</v>
      </c>
      <c r="K73" s="158">
        <f t="shared" si="25"/>
        <v>1</v>
      </c>
      <c r="L73" s="158">
        <f t="shared" si="25"/>
        <v>0.75</v>
      </c>
      <c r="M73" s="158">
        <f t="shared" si="25"/>
        <v>1</v>
      </c>
      <c r="N73" s="158">
        <f t="shared" si="25"/>
        <v>1</v>
      </c>
      <c r="O73" s="158">
        <f t="shared" si="25"/>
        <v>0.25</v>
      </c>
      <c r="P73" s="158">
        <f t="shared" si="25"/>
        <v>0.73333333333333339</v>
      </c>
    </row>
    <row r="74" spans="2:16" ht="15.75" thickBot="1">
      <c r="B74" s="3" t="s">
        <v>21</v>
      </c>
      <c r="C74" s="158">
        <f t="shared" ref="C74:P74" si="26">(C52-C$66)/C$67</f>
        <v>0.66352941176470592</v>
      </c>
      <c r="D74" s="158">
        <f t="shared" si="26"/>
        <v>0.50000000000000011</v>
      </c>
      <c r="E74" s="158">
        <f t="shared" si="26"/>
        <v>8.0246913580246923E-2</v>
      </c>
      <c r="F74" s="158">
        <f t="shared" si="26"/>
        <v>1</v>
      </c>
      <c r="G74" s="158">
        <f t="shared" si="26"/>
        <v>1</v>
      </c>
      <c r="H74" s="158">
        <f t="shared" si="26"/>
        <v>1</v>
      </c>
      <c r="I74" s="158">
        <f t="shared" si="26"/>
        <v>0</v>
      </c>
      <c r="J74" s="158">
        <f t="shared" si="26"/>
        <v>0</v>
      </c>
      <c r="K74" s="158">
        <f t="shared" si="26"/>
        <v>1</v>
      </c>
      <c r="L74" s="158">
        <f t="shared" si="26"/>
        <v>1</v>
      </c>
      <c r="M74" s="158">
        <f t="shared" si="26"/>
        <v>1</v>
      </c>
      <c r="N74" s="158">
        <f t="shared" si="26"/>
        <v>0.8</v>
      </c>
      <c r="O74" s="158">
        <f t="shared" si="26"/>
        <v>1</v>
      </c>
      <c r="P74" s="158">
        <f t="shared" si="26"/>
        <v>0.2</v>
      </c>
    </row>
    <row r="75" spans="2:16" ht="15.75" thickBot="1">
      <c r="B75" s="3" t="s">
        <v>22</v>
      </c>
      <c r="C75" s="158">
        <f t="shared" ref="C75:P75" si="27">(C53-C$66)/C$67</f>
        <v>0.41176470588235292</v>
      </c>
      <c r="D75" s="158">
        <f t="shared" si="27"/>
        <v>1</v>
      </c>
      <c r="E75" s="158">
        <f t="shared" si="27"/>
        <v>0.10905349794238685</v>
      </c>
      <c r="F75" s="158">
        <f t="shared" si="27"/>
        <v>1</v>
      </c>
      <c r="G75" s="158">
        <f t="shared" si="27"/>
        <v>0.71293574128517434</v>
      </c>
      <c r="H75" s="158">
        <f t="shared" si="27"/>
        <v>0.55555555555555569</v>
      </c>
      <c r="I75" s="158">
        <f t="shared" si="27"/>
        <v>0.19999999999999998</v>
      </c>
      <c r="J75" s="158">
        <f t="shared" si="27"/>
        <v>1</v>
      </c>
      <c r="K75" s="158">
        <f t="shared" si="27"/>
        <v>0.45387453874538752</v>
      </c>
      <c r="L75" s="158">
        <f t="shared" si="27"/>
        <v>0.5</v>
      </c>
      <c r="M75" s="158">
        <f t="shared" si="27"/>
        <v>0.5</v>
      </c>
      <c r="N75" s="158">
        <f t="shared" si="27"/>
        <v>0.6</v>
      </c>
      <c r="O75" s="158">
        <f t="shared" si="27"/>
        <v>0.75</v>
      </c>
      <c r="P75" s="158">
        <f t="shared" si="27"/>
        <v>0.46666666666666673</v>
      </c>
    </row>
    <row r="76" spans="2:16" ht="15.75" thickBot="1">
      <c r="B76" s="3" t="s">
        <v>23</v>
      </c>
      <c r="C76" s="158">
        <f t="shared" ref="C76:P76" si="28">(C54-C$66)/C$67</f>
        <v>0.41176470588235292</v>
      </c>
      <c r="D76" s="158">
        <f t="shared" si="28"/>
        <v>0</v>
      </c>
      <c r="E76" s="158">
        <f t="shared" si="28"/>
        <v>0.10905349794238685</v>
      </c>
      <c r="F76" s="158">
        <f t="shared" si="28"/>
        <v>1</v>
      </c>
      <c r="G76" s="158">
        <f t="shared" si="28"/>
        <v>1.9949601007979871E-2</v>
      </c>
      <c r="H76" s="158">
        <f t="shared" si="28"/>
        <v>0.55555555555555569</v>
      </c>
      <c r="I76" s="158">
        <f t="shared" si="28"/>
        <v>9.9999999999999992E-2</v>
      </c>
      <c r="J76" s="158">
        <f t="shared" si="28"/>
        <v>0.5</v>
      </c>
      <c r="K76" s="158">
        <f t="shared" si="28"/>
        <v>1</v>
      </c>
      <c r="L76" s="158">
        <f t="shared" si="28"/>
        <v>0.25</v>
      </c>
      <c r="M76" s="158">
        <f t="shared" si="28"/>
        <v>0.16666666666666666</v>
      </c>
      <c r="N76" s="158">
        <f t="shared" si="28"/>
        <v>0.2</v>
      </c>
      <c r="O76" s="158">
        <f t="shared" si="28"/>
        <v>0.875</v>
      </c>
      <c r="P76" s="158">
        <f t="shared" si="28"/>
        <v>0.39999999999999997</v>
      </c>
    </row>
    <row r="77" spans="2:16" ht="15.75" thickBot="1">
      <c r="B77" s="3" t="s">
        <v>24</v>
      </c>
      <c r="C77" s="158">
        <f t="shared" ref="C77:P77" si="29">(C55-C$66)/C$67</f>
        <v>0.748235294117647</v>
      </c>
      <c r="D77" s="158">
        <f t="shared" si="29"/>
        <v>0</v>
      </c>
      <c r="E77" s="158">
        <f t="shared" si="29"/>
        <v>7.6131687242798368E-2</v>
      </c>
      <c r="F77" s="158">
        <f t="shared" si="29"/>
        <v>1</v>
      </c>
      <c r="G77" s="158">
        <f t="shared" si="29"/>
        <v>0.69109617807643864</v>
      </c>
      <c r="H77" s="158">
        <f t="shared" si="29"/>
        <v>1</v>
      </c>
      <c r="I77" s="158">
        <f t="shared" si="29"/>
        <v>0</v>
      </c>
      <c r="J77" s="158">
        <f t="shared" si="29"/>
        <v>0</v>
      </c>
      <c r="K77" s="158">
        <f t="shared" si="29"/>
        <v>0.44649446494464945</v>
      </c>
      <c r="L77" s="158">
        <f t="shared" si="29"/>
        <v>0</v>
      </c>
      <c r="M77" s="158">
        <f t="shared" si="29"/>
        <v>0</v>
      </c>
      <c r="N77" s="158">
        <f t="shared" si="29"/>
        <v>0</v>
      </c>
      <c r="O77" s="158">
        <f t="shared" si="29"/>
        <v>1</v>
      </c>
      <c r="P77" s="158">
        <f t="shared" si="29"/>
        <v>0.33333333333333331</v>
      </c>
    </row>
    <row r="78" spans="2:16" ht="15.75" thickBot="1">
      <c r="B78" s="3" t="s">
        <v>25</v>
      </c>
      <c r="C78" s="158">
        <f t="shared" ref="C78:P78" si="30">(C56-C$66)/C$67</f>
        <v>0.9376470588235295</v>
      </c>
      <c r="D78" s="158">
        <f t="shared" si="30"/>
        <v>0</v>
      </c>
      <c r="E78" s="158">
        <f t="shared" si="30"/>
        <v>0.32304526748971196</v>
      </c>
      <c r="F78" s="158">
        <f t="shared" si="30"/>
        <v>0.71547368421052637</v>
      </c>
      <c r="G78" s="158">
        <f t="shared" si="30"/>
        <v>0.62935741285174296</v>
      </c>
      <c r="H78" s="158">
        <f t="shared" si="30"/>
        <v>0.86888888888888893</v>
      </c>
      <c r="I78" s="158">
        <f t="shared" si="30"/>
        <v>1</v>
      </c>
      <c r="J78" s="158">
        <f t="shared" si="30"/>
        <v>0</v>
      </c>
      <c r="K78" s="158">
        <f t="shared" si="30"/>
        <v>1</v>
      </c>
      <c r="L78" s="158">
        <f t="shared" si="30"/>
        <v>0.375</v>
      </c>
      <c r="M78" s="158">
        <f t="shared" si="30"/>
        <v>0.5</v>
      </c>
      <c r="N78" s="158">
        <f t="shared" si="30"/>
        <v>0.2</v>
      </c>
      <c r="O78" s="158">
        <f t="shared" si="30"/>
        <v>0</v>
      </c>
      <c r="P78" s="158">
        <f t="shared" si="30"/>
        <v>0.53333333333333333</v>
      </c>
    </row>
    <row r="79" spans="2:16" ht="15.75" thickBot="1">
      <c r="B79" s="3" t="s">
        <v>26</v>
      </c>
      <c r="C79" s="158">
        <f t="shared" ref="C79:P79" si="31">(C57-C$66)/C$67</f>
        <v>0.41176470588235292</v>
      </c>
      <c r="D79" s="158">
        <f t="shared" si="31"/>
        <v>0</v>
      </c>
      <c r="E79" s="158">
        <f t="shared" si="31"/>
        <v>0</v>
      </c>
      <c r="F79" s="158">
        <f t="shared" si="31"/>
        <v>1</v>
      </c>
      <c r="G79" s="158">
        <f t="shared" si="31"/>
        <v>0.78391432171356557</v>
      </c>
      <c r="H79" s="158">
        <f t="shared" si="31"/>
        <v>1</v>
      </c>
      <c r="I79" s="158">
        <f t="shared" si="31"/>
        <v>0</v>
      </c>
      <c r="J79" s="158">
        <f t="shared" si="31"/>
        <v>0</v>
      </c>
      <c r="K79" s="158">
        <f t="shared" si="31"/>
        <v>0.2004920049200492</v>
      </c>
      <c r="L79" s="158">
        <f t="shared" si="31"/>
        <v>0</v>
      </c>
      <c r="M79" s="158">
        <f t="shared" si="31"/>
        <v>0</v>
      </c>
      <c r="N79" s="158">
        <f t="shared" si="31"/>
        <v>0</v>
      </c>
      <c r="O79" s="158">
        <f t="shared" si="31"/>
        <v>1</v>
      </c>
      <c r="P79" s="158">
        <f t="shared" si="31"/>
        <v>6.6666666666666666E-2</v>
      </c>
    </row>
    <row r="80" spans="2:16" ht="15.75" thickBot="1">
      <c r="B80" s="3" t="s">
        <v>27</v>
      </c>
      <c r="C80" s="158">
        <f t="shared" ref="C80:P80" si="32">(C58-C$66)/C$67</f>
        <v>0.78588235294117648</v>
      </c>
      <c r="D80" s="158">
        <f t="shared" si="32"/>
        <v>0</v>
      </c>
      <c r="E80" s="158">
        <f t="shared" si="32"/>
        <v>0.10905349794238685</v>
      </c>
      <c r="F80" s="158">
        <f t="shared" si="32"/>
        <v>5.2631578947368432E-2</v>
      </c>
      <c r="G80" s="158">
        <f t="shared" si="32"/>
        <v>0.59344813103737937</v>
      </c>
      <c r="H80" s="158">
        <f t="shared" si="32"/>
        <v>1</v>
      </c>
      <c r="I80" s="158">
        <f t="shared" si="32"/>
        <v>1</v>
      </c>
      <c r="J80" s="158">
        <f t="shared" si="32"/>
        <v>0.875</v>
      </c>
      <c r="K80" s="158">
        <f t="shared" si="32"/>
        <v>7.7490774907749041E-2</v>
      </c>
      <c r="L80" s="158">
        <f t="shared" si="32"/>
        <v>0</v>
      </c>
      <c r="M80" s="158">
        <f t="shared" si="32"/>
        <v>0</v>
      </c>
      <c r="N80" s="158">
        <f t="shared" si="32"/>
        <v>0</v>
      </c>
      <c r="O80" s="158">
        <f t="shared" si="32"/>
        <v>1</v>
      </c>
      <c r="P80" s="158">
        <f t="shared" si="32"/>
        <v>6.6666666666666666E-2</v>
      </c>
    </row>
    <row r="81" spans="2:16" ht="15.75" thickBot="1">
      <c r="B81" s="3" t="s">
        <v>28</v>
      </c>
      <c r="C81" s="158">
        <f t="shared" ref="C81:P81" si="33">(C59-C$66)/C$67</f>
        <v>0.88235294117647067</v>
      </c>
      <c r="D81" s="158">
        <f t="shared" si="33"/>
        <v>0</v>
      </c>
      <c r="E81" s="158">
        <f t="shared" si="33"/>
        <v>0.10905349794238685</v>
      </c>
      <c r="F81" s="158">
        <f t="shared" si="33"/>
        <v>0.91263157894736857</v>
      </c>
      <c r="G81" s="158">
        <f t="shared" si="33"/>
        <v>0.76984460310793801</v>
      </c>
      <c r="H81" s="158">
        <f t="shared" si="33"/>
        <v>0.88888888888888906</v>
      </c>
      <c r="I81" s="158">
        <f t="shared" si="33"/>
        <v>0.35000000000000003</v>
      </c>
      <c r="J81" s="158">
        <f t="shared" si="33"/>
        <v>0.25</v>
      </c>
      <c r="K81" s="158">
        <f t="shared" si="33"/>
        <v>1</v>
      </c>
      <c r="L81" s="158">
        <f t="shared" si="33"/>
        <v>0</v>
      </c>
      <c r="M81" s="158">
        <f t="shared" si="33"/>
        <v>0</v>
      </c>
      <c r="N81" s="158">
        <f t="shared" si="33"/>
        <v>0</v>
      </c>
      <c r="O81" s="158">
        <f t="shared" si="33"/>
        <v>1</v>
      </c>
      <c r="P81" s="158">
        <f t="shared" si="33"/>
        <v>6.6666666666666666E-2</v>
      </c>
    </row>
    <row r="82" spans="2:16" ht="15.75" thickBot="1">
      <c r="B82" s="3" t="s">
        <v>29</v>
      </c>
      <c r="C82" s="158">
        <f t="shared" ref="C82:P82" si="34">(C60-C$66)/C$67</f>
        <v>1</v>
      </c>
      <c r="D82" s="158">
        <f t="shared" si="34"/>
        <v>0</v>
      </c>
      <c r="E82" s="158">
        <f t="shared" si="34"/>
        <v>6.5843621399176974E-2</v>
      </c>
      <c r="F82" s="158">
        <f t="shared" si="34"/>
        <v>0</v>
      </c>
      <c r="G82" s="158">
        <f t="shared" si="34"/>
        <v>0.77677446451070997</v>
      </c>
      <c r="H82" s="158">
        <f t="shared" si="34"/>
        <v>1</v>
      </c>
      <c r="I82" s="158">
        <f t="shared" si="34"/>
        <v>0.45</v>
      </c>
      <c r="J82" s="158">
        <f t="shared" si="34"/>
        <v>0.625</v>
      </c>
      <c r="K82" s="158">
        <f t="shared" si="34"/>
        <v>0.56949569495694963</v>
      </c>
      <c r="L82" s="158">
        <f t="shared" si="34"/>
        <v>0.375</v>
      </c>
      <c r="M82" s="158">
        <f t="shared" si="34"/>
        <v>0.16666666666666666</v>
      </c>
      <c r="N82" s="158">
        <f t="shared" si="34"/>
        <v>0</v>
      </c>
      <c r="O82" s="158">
        <f t="shared" si="34"/>
        <v>1</v>
      </c>
      <c r="P82" s="158">
        <f t="shared" si="34"/>
        <v>0.2</v>
      </c>
    </row>
    <row r="83" spans="2:16" ht="15.75" thickBot="1">
      <c r="B83" s="3" t="s">
        <v>30</v>
      </c>
      <c r="C83" s="158">
        <f t="shared" ref="C83:P83" si="35">(C61-C$66)/C$67</f>
        <v>0.55882352941176472</v>
      </c>
      <c r="D83" s="158">
        <f t="shared" si="35"/>
        <v>1</v>
      </c>
      <c r="E83" s="158">
        <f t="shared" si="35"/>
        <v>8.6419753086419776E-2</v>
      </c>
      <c r="F83" s="158">
        <f t="shared" si="35"/>
        <v>1</v>
      </c>
      <c r="G83" s="158">
        <f t="shared" si="35"/>
        <v>0</v>
      </c>
      <c r="H83" s="158">
        <f t="shared" si="35"/>
        <v>1</v>
      </c>
      <c r="I83" s="158">
        <f t="shared" si="35"/>
        <v>0</v>
      </c>
      <c r="J83" s="158">
        <f t="shared" si="35"/>
        <v>0</v>
      </c>
      <c r="K83" s="158">
        <f t="shared" si="35"/>
        <v>0.38499384993849939</v>
      </c>
      <c r="L83" s="158">
        <f t="shared" si="35"/>
        <v>0</v>
      </c>
      <c r="M83" s="158">
        <f t="shared" si="35"/>
        <v>0</v>
      </c>
      <c r="N83" s="158">
        <f t="shared" si="35"/>
        <v>0</v>
      </c>
      <c r="O83" s="158">
        <f t="shared" si="35"/>
        <v>1</v>
      </c>
      <c r="P83" s="158">
        <f t="shared" si="35"/>
        <v>6.6666666666666666E-2</v>
      </c>
    </row>
    <row r="84" spans="2:16" ht="15.75" thickBot="1">
      <c r="B84" s="3" t="s">
        <v>31</v>
      </c>
      <c r="C84" s="158">
        <f t="shared" ref="C84:P84" si="36">(C62-C$66)/C$67</f>
        <v>0.64705882352941191</v>
      </c>
      <c r="D84" s="158">
        <f t="shared" si="36"/>
        <v>0</v>
      </c>
      <c r="E84" s="158">
        <f t="shared" si="36"/>
        <v>5.1440329218106998E-2</v>
      </c>
      <c r="F84" s="158">
        <f t="shared" si="36"/>
        <v>1</v>
      </c>
      <c r="G84" s="158">
        <f t="shared" si="36"/>
        <v>0.58693826123477533</v>
      </c>
      <c r="H84" s="158">
        <f t="shared" si="36"/>
        <v>1</v>
      </c>
      <c r="I84" s="158">
        <f t="shared" si="36"/>
        <v>0</v>
      </c>
      <c r="J84" s="158">
        <f t="shared" si="36"/>
        <v>0</v>
      </c>
      <c r="K84" s="158">
        <f t="shared" si="36"/>
        <v>0.50799507995079951</v>
      </c>
      <c r="L84" s="158">
        <f t="shared" si="36"/>
        <v>0.375</v>
      </c>
      <c r="M84" s="158">
        <f t="shared" si="36"/>
        <v>0.16666666666666666</v>
      </c>
      <c r="N84" s="158">
        <f t="shared" si="36"/>
        <v>0</v>
      </c>
      <c r="O84" s="158">
        <f t="shared" si="36"/>
        <v>1</v>
      </c>
      <c r="P84" s="158">
        <f t="shared" si="36"/>
        <v>6.6666666666666666E-2</v>
      </c>
    </row>
    <row r="85" spans="2:16" ht="15.75" thickBot="1">
      <c r="B85" s="3" t="s">
        <v>32</v>
      </c>
      <c r="C85" s="158">
        <f t="shared" ref="C85:P85" si="37">(C63-C$66)/C$67</f>
        <v>1</v>
      </c>
      <c r="D85" s="158">
        <f t="shared" si="37"/>
        <v>0</v>
      </c>
      <c r="E85" s="158">
        <f t="shared" si="37"/>
        <v>0.11728395061728397</v>
      </c>
      <c r="F85" s="158">
        <f t="shared" si="37"/>
        <v>1</v>
      </c>
      <c r="G85" s="158">
        <f t="shared" si="37"/>
        <v>0.59260814783704319</v>
      </c>
      <c r="H85" s="158">
        <f t="shared" si="37"/>
        <v>1</v>
      </c>
      <c r="I85" s="158">
        <f t="shared" si="37"/>
        <v>0</v>
      </c>
      <c r="J85" s="158">
        <f t="shared" si="37"/>
        <v>0</v>
      </c>
      <c r="K85" s="158">
        <f t="shared" si="37"/>
        <v>1</v>
      </c>
      <c r="L85" s="158">
        <f t="shared" si="37"/>
        <v>0.5</v>
      </c>
      <c r="M85" s="158">
        <f t="shared" si="37"/>
        <v>0.5</v>
      </c>
      <c r="N85" s="158">
        <f t="shared" si="37"/>
        <v>0</v>
      </c>
      <c r="O85" s="158">
        <f t="shared" si="37"/>
        <v>1</v>
      </c>
      <c r="P85" s="158">
        <f t="shared" si="37"/>
        <v>0</v>
      </c>
    </row>
    <row r="86" spans="2:16">
      <c r="B86" s="5" t="s">
        <v>33</v>
      </c>
      <c r="C86" s="158">
        <f t="shared" ref="C86:P86" si="38">(C64-C$66)/C$67</f>
        <v>1</v>
      </c>
      <c r="D86" s="158">
        <f t="shared" si="38"/>
        <v>0</v>
      </c>
      <c r="E86" s="158">
        <f t="shared" si="38"/>
        <v>6.5843621399176974E-2</v>
      </c>
      <c r="F86" s="158">
        <f t="shared" si="38"/>
        <v>0</v>
      </c>
      <c r="G86" s="158">
        <f t="shared" si="38"/>
        <v>0.35384292314153726</v>
      </c>
      <c r="H86" s="158">
        <f t="shared" si="38"/>
        <v>1</v>
      </c>
      <c r="I86" s="158">
        <f t="shared" si="38"/>
        <v>0.45</v>
      </c>
      <c r="J86" s="158">
        <f t="shared" si="38"/>
        <v>0.625</v>
      </c>
      <c r="K86" s="158">
        <f t="shared" si="38"/>
        <v>0.56949569495694963</v>
      </c>
      <c r="L86" s="158">
        <f t="shared" si="38"/>
        <v>0.125</v>
      </c>
      <c r="M86" s="158">
        <f t="shared" si="38"/>
        <v>0</v>
      </c>
      <c r="N86" s="158">
        <f t="shared" si="38"/>
        <v>0</v>
      </c>
      <c r="O86" s="158">
        <f t="shared" si="38"/>
        <v>1</v>
      </c>
      <c r="P86" s="158">
        <f t="shared" si="38"/>
        <v>0.2</v>
      </c>
    </row>
    <row r="87" spans="2:16">
      <c r="B87" s="81" t="s">
        <v>84</v>
      </c>
      <c r="C87" s="92">
        <f>AVERAGE(C71:C86)</f>
        <v>0.65992647058823528</v>
      </c>
      <c r="D87" s="92">
        <f t="shared" ref="D87:P87" si="39">AVERAGE(D71:D86)</f>
        <v>0.15625</v>
      </c>
      <c r="E87" s="92">
        <f t="shared" si="39"/>
        <v>0.15483539094650209</v>
      </c>
      <c r="F87" s="92">
        <f t="shared" si="39"/>
        <v>0.79254605263157896</v>
      </c>
      <c r="G87" s="92">
        <f t="shared" si="39"/>
        <v>0.56805176396472068</v>
      </c>
      <c r="H87" s="92">
        <f t="shared" si="39"/>
        <v>0.86680555555555561</v>
      </c>
      <c r="I87" s="92">
        <f t="shared" si="39"/>
        <v>0.24375000000000002</v>
      </c>
      <c r="J87" s="92">
        <f t="shared" si="39"/>
        <v>0.265625</v>
      </c>
      <c r="K87" s="92">
        <f t="shared" si="39"/>
        <v>0.58433271832718336</v>
      </c>
      <c r="L87" s="92">
        <f t="shared" si="39"/>
        <v>0.328125</v>
      </c>
      <c r="M87" s="92">
        <f t="shared" si="39"/>
        <v>0.32291666666666669</v>
      </c>
      <c r="N87" s="92">
        <f t="shared" si="39"/>
        <v>0.21250000000000005</v>
      </c>
      <c r="O87" s="92">
        <f t="shared" si="39"/>
        <v>0.80078125</v>
      </c>
      <c r="P87" s="92">
        <f t="shared" si="39"/>
        <v>0.30416666666666664</v>
      </c>
    </row>
    <row r="90" spans="2:16" ht="15.75" thickBot="1"/>
    <row r="91" spans="2:16" ht="51.75" customHeight="1">
      <c r="B91" s="83" t="s">
        <v>34</v>
      </c>
      <c r="C91" s="128" t="str">
        <f>C69</f>
        <v>منابع سرزمین</v>
      </c>
      <c r="D91" s="128" t="str">
        <f>G69</f>
        <v>بهداشت محیط</v>
      </c>
      <c r="E91" s="128" t="str">
        <f>K69</f>
        <v>خدمات محیط</v>
      </c>
      <c r="F91" s="165" t="str">
        <f>N69</f>
        <v>آسیب پذیری محیط</v>
      </c>
      <c r="G91" t="s">
        <v>95</v>
      </c>
    </row>
    <row r="92" spans="2:16">
      <c r="B92" s="4" t="s">
        <v>18</v>
      </c>
      <c r="C92" s="114">
        <f>AVERAGE(C71:F71)</f>
        <v>0.5</v>
      </c>
      <c r="D92" s="114">
        <f>AVERAGE(G71:J71)</f>
        <v>0.53396944561108772</v>
      </c>
      <c r="E92" s="114">
        <f>AVERAGE(K71:M71)</f>
        <v>0.43521935219352192</v>
      </c>
      <c r="F92" s="118">
        <f>AVERAGE(N71:P71)</f>
        <v>0.33333333333333331</v>
      </c>
      <c r="G92" s="111">
        <f>AVERAGE(C92:F92)</f>
        <v>0.45063053278448573</v>
      </c>
    </row>
    <row r="93" spans="2:16">
      <c r="B93" s="4" t="s">
        <v>19</v>
      </c>
      <c r="C93" s="114">
        <f t="shared" ref="C93:C107" si="40">AVERAGE(C72:F72)</f>
        <v>0.3022633744855967</v>
      </c>
      <c r="D93" s="114">
        <f t="shared" ref="D93:D107" si="41">AVERAGE(G72:J72)</f>
        <v>0.31179126417471653</v>
      </c>
      <c r="E93" s="114">
        <f t="shared" ref="E93:E107" si="42">AVERAGE(K72:M72)</f>
        <v>0.33333333333333331</v>
      </c>
      <c r="F93" s="118">
        <f t="shared" ref="F93:F107" si="43">AVERAGE(N72:P72)</f>
        <v>0.66805555555555562</v>
      </c>
    </row>
    <row r="94" spans="2:16">
      <c r="B94" s="4" t="s">
        <v>20</v>
      </c>
      <c r="C94" s="114">
        <f t="shared" si="40"/>
        <v>0.51646090534979416</v>
      </c>
      <c r="D94" s="114">
        <f t="shared" si="41"/>
        <v>0.23001889962200756</v>
      </c>
      <c r="E94" s="114">
        <f t="shared" si="42"/>
        <v>0.91666666666666663</v>
      </c>
      <c r="F94" s="118">
        <f t="shared" si="43"/>
        <v>0.66111111111111109</v>
      </c>
    </row>
    <row r="95" spans="2:16">
      <c r="B95" s="4" t="s">
        <v>21</v>
      </c>
      <c r="C95" s="114">
        <f t="shared" si="40"/>
        <v>0.56094408133623819</v>
      </c>
      <c r="D95" s="114">
        <f t="shared" si="41"/>
        <v>0.5</v>
      </c>
      <c r="E95" s="114">
        <f t="shared" si="42"/>
        <v>1</v>
      </c>
      <c r="F95" s="118">
        <f t="shared" si="43"/>
        <v>0.66666666666666663</v>
      </c>
    </row>
    <row r="96" spans="2:16">
      <c r="B96" s="4" t="s">
        <v>22</v>
      </c>
      <c r="C96" s="114">
        <f t="shared" si="40"/>
        <v>0.63020455095618488</v>
      </c>
      <c r="D96" s="114">
        <f t="shared" si="41"/>
        <v>0.6171228242101825</v>
      </c>
      <c r="E96" s="114">
        <f t="shared" si="42"/>
        <v>0.48462484624846253</v>
      </c>
      <c r="F96" s="118">
        <f t="shared" si="43"/>
        <v>0.60555555555555562</v>
      </c>
    </row>
    <row r="97" spans="2:6">
      <c r="B97" s="4" t="s">
        <v>23</v>
      </c>
      <c r="C97" s="114">
        <f t="shared" si="40"/>
        <v>0.38020455095618494</v>
      </c>
      <c r="D97" s="114">
        <f t="shared" si="41"/>
        <v>0.29387628914088387</v>
      </c>
      <c r="E97" s="114">
        <f t="shared" si="42"/>
        <v>0.47222222222222227</v>
      </c>
      <c r="F97" s="118">
        <f t="shared" si="43"/>
        <v>0.49166666666666664</v>
      </c>
    </row>
    <row r="98" spans="2:6">
      <c r="B98" s="4" t="s">
        <v>24</v>
      </c>
      <c r="C98" s="114">
        <f t="shared" si="40"/>
        <v>0.45609174534011132</v>
      </c>
      <c r="D98" s="114">
        <f t="shared" si="41"/>
        <v>0.42277404451910966</v>
      </c>
      <c r="E98" s="114">
        <f t="shared" si="42"/>
        <v>0.14883148831488316</v>
      </c>
      <c r="F98" s="118">
        <f t="shared" si="43"/>
        <v>0.44444444444444442</v>
      </c>
    </row>
    <row r="99" spans="2:6">
      <c r="B99" s="4" t="s">
        <v>25</v>
      </c>
      <c r="C99" s="114">
        <f t="shared" si="40"/>
        <v>0.49404150263094193</v>
      </c>
      <c r="D99" s="114">
        <f t="shared" si="41"/>
        <v>0.624561575435158</v>
      </c>
      <c r="E99" s="114">
        <f t="shared" si="42"/>
        <v>0.625</v>
      </c>
      <c r="F99" s="118">
        <f t="shared" si="43"/>
        <v>0.24444444444444446</v>
      </c>
    </row>
    <row r="100" spans="2:6">
      <c r="B100" s="4" t="s">
        <v>26</v>
      </c>
      <c r="C100" s="114">
        <f t="shared" si="40"/>
        <v>0.3529411764705882</v>
      </c>
      <c r="D100" s="114">
        <f t="shared" si="41"/>
        <v>0.44597858042839139</v>
      </c>
      <c r="E100" s="114">
        <f t="shared" si="42"/>
        <v>6.6830668306683064E-2</v>
      </c>
      <c r="F100" s="118">
        <f t="shared" si="43"/>
        <v>0.35555555555555557</v>
      </c>
    </row>
    <row r="101" spans="2:6">
      <c r="B101" s="4" t="s">
        <v>27</v>
      </c>
      <c r="C101" s="114">
        <f t="shared" si="40"/>
        <v>0.23689185745773295</v>
      </c>
      <c r="D101" s="114">
        <f t="shared" si="41"/>
        <v>0.8671120327593449</v>
      </c>
      <c r="E101" s="114">
        <f t="shared" si="42"/>
        <v>2.5830258302583013E-2</v>
      </c>
      <c r="F101" s="118">
        <f t="shared" si="43"/>
        <v>0.35555555555555557</v>
      </c>
    </row>
    <row r="102" spans="2:6">
      <c r="B102" s="4" t="s">
        <v>28</v>
      </c>
      <c r="C102" s="114">
        <f t="shared" si="40"/>
        <v>0.47600950451655655</v>
      </c>
      <c r="D102" s="114">
        <f t="shared" si="41"/>
        <v>0.56468337299920679</v>
      </c>
      <c r="E102" s="114">
        <f t="shared" si="42"/>
        <v>0.33333333333333331</v>
      </c>
      <c r="F102" s="118">
        <f t="shared" si="43"/>
        <v>0.35555555555555557</v>
      </c>
    </row>
    <row r="103" spans="2:6">
      <c r="B103" s="4" t="s">
        <v>29</v>
      </c>
      <c r="C103" s="114">
        <f t="shared" si="40"/>
        <v>0.26646090534979422</v>
      </c>
      <c r="D103" s="114">
        <f t="shared" si="41"/>
        <v>0.71294361612767754</v>
      </c>
      <c r="E103" s="114">
        <f t="shared" si="42"/>
        <v>0.37038745387453881</v>
      </c>
      <c r="F103" s="118">
        <f t="shared" si="43"/>
        <v>0.39999999999999997</v>
      </c>
    </row>
    <row r="104" spans="2:6">
      <c r="B104" s="4" t="s">
        <v>30</v>
      </c>
      <c r="C104" s="114">
        <f t="shared" si="40"/>
        <v>0.66131082062454616</v>
      </c>
      <c r="D104" s="114">
        <f t="shared" si="41"/>
        <v>0.25</v>
      </c>
      <c r="E104" s="114">
        <f t="shared" si="42"/>
        <v>0.12833128331283314</v>
      </c>
      <c r="F104" s="118">
        <f t="shared" si="43"/>
        <v>0.35555555555555557</v>
      </c>
    </row>
    <row r="105" spans="2:6">
      <c r="B105" s="4" t="s">
        <v>31</v>
      </c>
      <c r="C105" s="114">
        <f t="shared" si="40"/>
        <v>0.42462478818687976</v>
      </c>
      <c r="D105" s="114">
        <f t="shared" si="41"/>
        <v>0.39673456530869383</v>
      </c>
      <c r="E105" s="114">
        <f t="shared" si="42"/>
        <v>0.34988724887248873</v>
      </c>
      <c r="F105" s="118">
        <f t="shared" si="43"/>
        <v>0.35555555555555557</v>
      </c>
    </row>
    <row r="106" spans="2:6">
      <c r="B106" s="4" t="s">
        <v>32</v>
      </c>
      <c r="C106" s="114">
        <f t="shared" si="40"/>
        <v>0.52932098765432101</v>
      </c>
      <c r="D106" s="114">
        <f t="shared" si="41"/>
        <v>0.39815203695926082</v>
      </c>
      <c r="E106" s="114">
        <f t="shared" si="42"/>
        <v>0.66666666666666663</v>
      </c>
      <c r="F106" s="118">
        <f t="shared" si="43"/>
        <v>0.33333333333333331</v>
      </c>
    </row>
    <row r="107" spans="2:6" ht="15.75" thickBot="1">
      <c r="B107" s="131" t="s">
        <v>33</v>
      </c>
      <c r="C107" s="163">
        <f t="shared" si="40"/>
        <v>0.26646090534979422</v>
      </c>
      <c r="D107" s="163">
        <f t="shared" si="41"/>
        <v>0.60721073078538423</v>
      </c>
      <c r="E107" s="163">
        <f t="shared" si="42"/>
        <v>0.23149856498564989</v>
      </c>
      <c r="F107" s="166">
        <f t="shared" si="43"/>
        <v>0.39999999999999997</v>
      </c>
    </row>
    <row r="108" spans="2:6">
      <c r="B108" s="23" t="s">
        <v>94</v>
      </c>
      <c r="C108" s="111">
        <f>AVERAGE(C92:C107)</f>
        <v>0.44088947854157917</v>
      </c>
      <c r="D108" s="111">
        <f t="shared" ref="D108:F108" si="44">AVERAGE(D92:D107)</f>
        <v>0.4860580798800691</v>
      </c>
      <c r="E108" s="111">
        <f t="shared" si="44"/>
        <v>0.41179146166461666</v>
      </c>
      <c r="F108" s="111">
        <f t="shared" si="44"/>
        <v>0.43914930555555548</v>
      </c>
    </row>
  </sheetData>
  <mergeCells count="19">
    <mergeCell ref="C69:F69"/>
    <mergeCell ref="G69:J69"/>
    <mergeCell ref="K69:M69"/>
    <mergeCell ref="N69:P69"/>
    <mergeCell ref="C47:F47"/>
    <mergeCell ref="G47:J47"/>
    <mergeCell ref="K47:M47"/>
    <mergeCell ref="N47:P47"/>
    <mergeCell ref="F45:J45"/>
    <mergeCell ref="C25:F25"/>
    <mergeCell ref="G25:J25"/>
    <mergeCell ref="K25:M25"/>
    <mergeCell ref="N25:P25"/>
    <mergeCell ref="F23:J23"/>
    <mergeCell ref="C3:F3"/>
    <mergeCell ref="G3:J3"/>
    <mergeCell ref="K3:M3"/>
    <mergeCell ref="N3:P3"/>
    <mergeCell ref="E1:K1"/>
  </mergeCells>
  <pageMargins left="0.7" right="0.7" top="0.75" bottom="0.75" header="0.3" footer="0.3"/>
  <pageSetup orientation="portrait" horizontalDpi="7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86"/>
  <sheetViews>
    <sheetView topLeftCell="A67" workbookViewId="0">
      <selection activeCell="H70" sqref="H70:H85"/>
    </sheetView>
  </sheetViews>
  <sheetFormatPr defaultColWidth="7.5703125" defaultRowHeight="15"/>
  <cols>
    <col min="2" max="2" width="8.7109375" customWidth="1"/>
    <col min="7" max="7" width="8.42578125" bestFit="1" customWidth="1"/>
  </cols>
  <sheetData>
    <row r="3" spans="2:18">
      <c r="F3" s="146" t="s">
        <v>78</v>
      </c>
      <c r="G3" s="146"/>
      <c r="H3" s="146"/>
      <c r="I3" s="146"/>
      <c r="J3" s="146"/>
      <c r="K3" s="146"/>
    </row>
    <row r="4" spans="2:18" ht="15.75" thickBot="1">
      <c r="G4" s="147"/>
      <c r="H4" s="147"/>
    </row>
    <row r="5" spans="2:18">
      <c r="B5" s="16"/>
      <c r="C5" s="148" t="s">
        <v>52</v>
      </c>
      <c r="D5" s="149"/>
      <c r="E5" s="150"/>
      <c r="F5" s="149" t="s">
        <v>53</v>
      </c>
      <c r="G5" s="149"/>
      <c r="H5" s="149"/>
      <c r="I5" s="149"/>
      <c r="J5" s="148" t="s">
        <v>54</v>
      </c>
      <c r="K5" s="149"/>
      <c r="L5" s="150"/>
      <c r="M5" s="149" t="s">
        <v>55</v>
      </c>
      <c r="N5" s="149"/>
      <c r="O5" s="149"/>
      <c r="P5" s="148" t="s">
        <v>56</v>
      </c>
      <c r="Q5" s="149"/>
      <c r="R5" s="150"/>
    </row>
    <row r="6" spans="2:18" ht="68.25" thickBot="1">
      <c r="B6" s="2" t="s">
        <v>34</v>
      </c>
      <c r="C6" s="56" t="s">
        <v>35</v>
      </c>
      <c r="D6" s="57" t="s">
        <v>36</v>
      </c>
      <c r="E6" s="58" t="s">
        <v>37</v>
      </c>
      <c r="F6" s="59" t="s">
        <v>38</v>
      </c>
      <c r="G6" s="57" t="s">
        <v>39</v>
      </c>
      <c r="H6" s="57" t="s">
        <v>40</v>
      </c>
      <c r="I6" s="60" t="s">
        <v>41</v>
      </c>
      <c r="J6" s="56" t="s">
        <v>43</v>
      </c>
      <c r="K6" s="57" t="s">
        <v>44</v>
      </c>
      <c r="L6" s="58" t="s">
        <v>45</v>
      </c>
      <c r="M6" s="59" t="s">
        <v>46</v>
      </c>
      <c r="N6" s="57" t="s">
        <v>47</v>
      </c>
      <c r="O6" s="57" t="s">
        <v>48</v>
      </c>
      <c r="P6" s="56" t="s">
        <v>49</v>
      </c>
      <c r="Q6" s="57" t="s">
        <v>50</v>
      </c>
      <c r="R6" s="58" t="s">
        <v>51</v>
      </c>
    </row>
    <row r="7" spans="2:18">
      <c r="B7" s="20" t="s">
        <v>18</v>
      </c>
      <c r="C7" s="47">
        <v>302.95</v>
      </c>
      <c r="D7" s="48">
        <v>7.25</v>
      </c>
      <c r="E7" s="49">
        <v>31</v>
      </c>
      <c r="F7" s="50">
        <v>8.7200000000000006</v>
      </c>
      <c r="G7" s="48">
        <v>38.1</v>
      </c>
      <c r="H7" s="48">
        <v>85</v>
      </c>
      <c r="I7" s="51">
        <v>40</v>
      </c>
      <c r="J7" s="47">
        <v>25</v>
      </c>
      <c r="K7" s="48">
        <v>1.55</v>
      </c>
      <c r="L7" s="49">
        <v>89.7</v>
      </c>
      <c r="M7" s="50">
        <v>70</v>
      </c>
      <c r="N7" s="48">
        <v>0.33</v>
      </c>
      <c r="O7" s="48">
        <v>1.66</v>
      </c>
      <c r="P7" s="47">
        <v>80.95</v>
      </c>
      <c r="Q7" s="48">
        <v>90</v>
      </c>
      <c r="R7" s="49">
        <v>55</v>
      </c>
    </row>
    <row r="8" spans="2:18">
      <c r="B8" s="18" t="s">
        <v>19</v>
      </c>
      <c r="C8" s="28">
        <v>288.23</v>
      </c>
      <c r="D8" s="21">
        <v>0.23</v>
      </c>
      <c r="E8" s="24">
        <v>40</v>
      </c>
      <c r="F8" s="27">
        <v>9.82</v>
      </c>
      <c r="G8" s="21">
        <v>39.619999999999997</v>
      </c>
      <c r="H8" s="21">
        <v>90</v>
      </c>
      <c r="I8" s="52">
        <v>60</v>
      </c>
      <c r="J8" s="28">
        <v>30</v>
      </c>
      <c r="K8" s="21">
        <v>2.2000000000000002</v>
      </c>
      <c r="L8" s="24">
        <v>94.67</v>
      </c>
      <c r="M8" s="27">
        <v>50</v>
      </c>
      <c r="N8" s="21">
        <v>0</v>
      </c>
      <c r="O8" s="21">
        <v>2.25</v>
      </c>
      <c r="P8" s="28">
        <v>83.02</v>
      </c>
      <c r="Q8" s="21">
        <v>90</v>
      </c>
      <c r="R8" s="24">
        <v>0</v>
      </c>
    </row>
    <row r="9" spans="2:18">
      <c r="B9" s="18" t="s">
        <v>20</v>
      </c>
      <c r="C9" s="28">
        <v>601.38</v>
      </c>
      <c r="D9" s="21">
        <v>-1.1000000000000001</v>
      </c>
      <c r="E9" s="24">
        <v>11</v>
      </c>
      <c r="F9" s="27">
        <v>3.88</v>
      </c>
      <c r="G9" s="21">
        <v>40</v>
      </c>
      <c r="H9" s="21">
        <v>85</v>
      </c>
      <c r="I9" s="52">
        <v>75</v>
      </c>
      <c r="J9" s="28">
        <v>60</v>
      </c>
      <c r="K9" s="21">
        <v>1.75</v>
      </c>
      <c r="L9" s="24">
        <v>92.37</v>
      </c>
      <c r="M9" s="27">
        <v>55.6</v>
      </c>
      <c r="N9" s="21">
        <v>0.16</v>
      </c>
      <c r="O9" s="21">
        <v>1</v>
      </c>
      <c r="P9" s="28">
        <v>88.33</v>
      </c>
      <c r="Q9" s="21">
        <v>100</v>
      </c>
      <c r="R9" s="24">
        <v>60</v>
      </c>
    </row>
    <row r="10" spans="2:18">
      <c r="B10" s="18" t="s">
        <v>21</v>
      </c>
      <c r="C10" s="28">
        <v>105.5</v>
      </c>
      <c r="D10" s="21">
        <v>-0.28999999999999998</v>
      </c>
      <c r="E10" s="24">
        <v>24</v>
      </c>
      <c r="F10" s="27">
        <v>0</v>
      </c>
      <c r="G10" s="21">
        <v>12.5</v>
      </c>
      <c r="H10" s="21">
        <v>80</v>
      </c>
      <c r="I10" s="52">
        <v>80</v>
      </c>
      <c r="J10" s="28">
        <v>30</v>
      </c>
      <c r="K10" s="21">
        <v>1.35</v>
      </c>
      <c r="L10" s="24">
        <v>99.41</v>
      </c>
      <c r="M10" s="27">
        <v>47.4</v>
      </c>
      <c r="N10" s="21">
        <v>0.94</v>
      </c>
      <c r="O10" s="21">
        <v>1.64</v>
      </c>
      <c r="P10" s="28">
        <v>100</v>
      </c>
      <c r="Q10" s="21">
        <v>100</v>
      </c>
      <c r="R10" s="24">
        <v>50</v>
      </c>
    </row>
    <row r="11" spans="2:18">
      <c r="B11" s="18" t="s">
        <v>22</v>
      </c>
      <c r="C11" s="28">
        <v>1134.67</v>
      </c>
      <c r="D11" s="21">
        <v>0.69</v>
      </c>
      <c r="E11" s="24">
        <v>22</v>
      </c>
      <c r="F11" s="27">
        <v>6.03</v>
      </c>
      <c r="G11" s="21">
        <v>33.33</v>
      </c>
      <c r="H11" s="21">
        <v>95</v>
      </c>
      <c r="I11" s="52">
        <v>80</v>
      </c>
      <c r="J11" s="28">
        <v>35</v>
      </c>
      <c r="K11" s="21">
        <v>1.5</v>
      </c>
      <c r="L11" s="24">
        <v>86.65</v>
      </c>
      <c r="M11" s="27">
        <v>25</v>
      </c>
      <c r="N11" s="21">
        <v>0.17</v>
      </c>
      <c r="O11" s="21">
        <v>2.2000000000000002</v>
      </c>
      <c r="P11" s="28">
        <v>100</v>
      </c>
      <c r="Q11" s="21">
        <v>90</v>
      </c>
      <c r="R11" s="24">
        <v>38.9</v>
      </c>
    </row>
    <row r="12" spans="2:18">
      <c r="B12" s="18" t="s">
        <v>23</v>
      </c>
      <c r="C12" s="28">
        <v>1116.43</v>
      </c>
      <c r="D12" s="21">
        <v>6.31</v>
      </c>
      <c r="E12" s="24">
        <v>12</v>
      </c>
      <c r="F12" s="27">
        <v>0.9</v>
      </c>
      <c r="G12" s="21">
        <v>33.33</v>
      </c>
      <c r="H12" s="21">
        <v>90</v>
      </c>
      <c r="I12" s="52">
        <v>85</v>
      </c>
      <c r="J12" s="28">
        <v>40</v>
      </c>
      <c r="K12" s="21">
        <v>1.6</v>
      </c>
      <c r="L12" s="24">
        <v>88.71</v>
      </c>
      <c r="M12" s="27">
        <v>33.299999999999997</v>
      </c>
      <c r="N12" s="21">
        <v>0</v>
      </c>
      <c r="O12" s="21">
        <v>2.15</v>
      </c>
      <c r="P12" s="28">
        <v>43.33</v>
      </c>
      <c r="Q12" s="21">
        <v>80</v>
      </c>
      <c r="R12" s="24">
        <v>61.1</v>
      </c>
    </row>
    <row r="13" spans="2:18">
      <c r="B13" s="18" t="s">
        <v>24</v>
      </c>
      <c r="C13" s="28">
        <v>586.67999999999995</v>
      </c>
      <c r="D13" s="21">
        <v>-8.5</v>
      </c>
      <c r="E13" s="24">
        <v>11</v>
      </c>
      <c r="F13" s="27">
        <v>1</v>
      </c>
      <c r="G13" s="21">
        <v>44.12</v>
      </c>
      <c r="H13" s="21">
        <v>80</v>
      </c>
      <c r="I13" s="52">
        <v>45</v>
      </c>
      <c r="J13" s="28">
        <v>15</v>
      </c>
      <c r="K13" s="21">
        <v>1.4</v>
      </c>
      <c r="L13" s="24">
        <v>86.48</v>
      </c>
      <c r="M13" s="27">
        <v>56.3</v>
      </c>
      <c r="N13" s="21">
        <v>0</v>
      </c>
      <c r="O13" s="21">
        <v>2.4</v>
      </c>
      <c r="P13" s="28">
        <v>94.12</v>
      </c>
      <c r="Q13" s="21">
        <v>100</v>
      </c>
      <c r="R13" s="24">
        <v>47.1</v>
      </c>
    </row>
    <row r="14" spans="2:18">
      <c r="B14" s="18" t="s">
        <v>25</v>
      </c>
      <c r="C14" s="28">
        <v>423.16</v>
      </c>
      <c r="D14" s="21">
        <v>-5.23</v>
      </c>
      <c r="E14" s="24">
        <v>21</v>
      </c>
      <c r="F14" s="27">
        <v>15.75</v>
      </c>
      <c r="G14" s="21">
        <v>54.9</v>
      </c>
      <c r="H14" s="21">
        <v>75</v>
      </c>
      <c r="I14" s="52">
        <v>85</v>
      </c>
      <c r="J14" s="28">
        <v>73.7</v>
      </c>
      <c r="K14" s="21">
        <v>1.74</v>
      </c>
      <c r="L14" s="24">
        <v>94.84</v>
      </c>
      <c r="M14" s="27">
        <v>12.5</v>
      </c>
      <c r="N14" s="21">
        <v>0.23</v>
      </c>
      <c r="O14" s="21">
        <v>2</v>
      </c>
      <c r="P14" s="28">
        <v>98.04</v>
      </c>
      <c r="Q14" s="21">
        <v>100</v>
      </c>
      <c r="R14" s="24">
        <v>31.6</v>
      </c>
    </row>
    <row r="15" spans="2:18">
      <c r="B15" s="18" t="s">
        <v>26</v>
      </c>
      <c r="C15" s="28">
        <v>2671.29</v>
      </c>
      <c r="D15" s="21">
        <v>4.41</v>
      </c>
      <c r="E15" s="24">
        <v>15</v>
      </c>
      <c r="F15" s="27">
        <v>3.6</v>
      </c>
      <c r="G15" s="21">
        <v>35.71</v>
      </c>
      <c r="H15" s="21">
        <v>75</v>
      </c>
      <c r="I15" s="52">
        <v>55</v>
      </c>
      <c r="J15" s="28">
        <v>50</v>
      </c>
      <c r="K15" s="21">
        <v>2.2000000000000002</v>
      </c>
      <c r="L15" s="24">
        <v>74.58</v>
      </c>
      <c r="M15" s="27">
        <v>50</v>
      </c>
      <c r="N15" s="21">
        <v>0</v>
      </c>
      <c r="O15" s="21">
        <v>1.8</v>
      </c>
      <c r="P15" s="28">
        <v>90.48</v>
      </c>
      <c r="Q15" s="21">
        <v>95</v>
      </c>
      <c r="R15" s="24">
        <v>25</v>
      </c>
    </row>
    <row r="16" spans="2:18">
      <c r="B16" s="18" t="s">
        <v>27</v>
      </c>
      <c r="C16" s="28">
        <v>4352.45</v>
      </c>
      <c r="D16" s="21">
        <v>-0.47</v>
      </c>
      <c r="E16" s="24">
        <v>6</v>
      </c>
      <c r="F16" s="27">
        <v>1</v>
      </c>
      <c r="G16" s="21">
        <v>31.03</v>
      </c>
      <c r="H16" s="21">
        <v>80</v>
      </c>
      <c r="I16" s="52">
        <v>60</v>
      </c>
      <c r="J16" s="28">
        <v>15</v>
      </c>
      <c r="K16" s="21">
        <v>1.55</v>
      </c>
      <c r="L16" s="24">
        <v>85.43</v>
      </c>
      <c r="M16" s="27">
        <v>29.4</v>
      </c>
      <c r="N16" s="21">
        <v>0</v>
      </c>
      <c r="O16" s="21">
        <v>1.88</v>
      </c>
      <c r="P16" s="28">
        <v>85.06</v>
      </c>
      <c r="Q16" s="21">
        <v>100</v>
      </c>
      <c r="R16" s="24">
        <v>35</v>
      </c>
    </row>
    <row r="17" spans="2:18">
      <c r="B17" s="18" t="s">
        <v>28</v>
      </c>
      <c r="C17" s="28">
        <v>876.27</v>
      </c>
      <c r="D17" s="21">
        <v>-0.13</v>
      </c>
      <c r="E17" s="24">
        <v>8</v>
      </c>
      <c r="F17" s="27">
        <v>2.19</v>
      </c>
      <c r="G17" s="21">
        <v>27.4</v>
      </c>
      <c r="H17" s="21">
        <v>60</v>
      </c>
      <c r="I17" s="52">
        <v>65</v>
      </c>
      <c r="J17" s="28">
        <v>50</v>
      </c>
      <c r="K17" s="21">
        <v>1.95</v>
      </c>
      <c r="L17" s="24">
        <v>78.78</v>
      </c>
      <c r="M17" s="27">
        <v>27.8</v>
      </c>
      <c r="N17" s="21">
        <v>0</v>
      </c>
      <c r="O17" s="21">
        <v>2.25</v>
      </c>
      <c r="P17" s="28">
        <v>87.67</v>
      </c>
      <c r="Q17" s="21">
        <v>100</v>
      </c>
      <c r="R17" s="24">
        <v>55</v>
      </c>
    </row>
    <row r="18" spans="2:18">
      <c r="B18" s="18" t="s">
        <v>29</v>
      </c>
      <c r="C18" s="28">
        <v>95.6</v>
      </c>
      <c r="D18" s="21">
        <v>-1.83</v>
      </c>
      <c r="E18" s="24">
        <v>2</v>
      </c>
      <c r="F18" s="27">
        <v>0</v>
      </c>
      <c r="G18" s="21">
        <v>12.5</v>
      </c>
      <c r="H18" s="21">
        <v>50</v>
      </c>
      <c r="I18" s="52">
        <v>30</v>
      </c>
      <c r="J18" s="28">
        <v>35</v>
      </c>
      <c r="K18" s="21">
        <v>1.5</v>
      </c>
      <c r="L18" s="24">
        <v>74.58</v>
      </c>
      <c r="M18" s="27">
        <v>6.2</v>
      </c>
      <c r="N18" s="21">
        <v>0</v>
      </c>
      <c r="O18" s="21">
        <v>1.6</v>
      </c>
      <c r="P18" s="28">
        <v>84.62</v>
      </c>
      <c r="Q18" s="21">
        <v>100</v>
      </c>
      <c r="R18" s="24">
        <v>25</v>
      </c>
    </row>
    <row r="19" spans="2:18">
      <c r="B19" s="18" t="s">
        <v>30</v>
      </c>
      <c r="C19" s="28">
        <v>4211.8999999999996</v>
      </c>
      <c r="D19" s="21">
        <v>1.7</v>
      </c>
      <c r="E19" s="24">
        <v>24</v>
      </c>
      <c r="F19" s="27">
        <v>3.47</v>
      </c>
      <c r="G19" s="21">
        <v>52.38</v>
      </c>
      <c r="H19" s="21">
        <v>80</v>
      </c>
      <c r="I19" s="52">
        <v>80</v>
      </c>
      <c r="J19" s="28">
        <v>50</v>
      </c>
      <c r="K19" s="21">
        <v>1.8</v>
      </c>
      <c r="L19" s="24">
        <v>73.739999999999995</v>
      </c>
      <c r="M19" s="27">
        <v>55.6</v>
      </c>
      <c r="N19" s="21">
        <v>0.02</v>
      </c>
      <c r="O19" s="21">
        <v>1.5</v>
      </c>
      <c r="P19" s="28">
        <v>90.48</v>
      </c>
      <c r="Q19" s="21">
        <v>90</v>
      </c>
      <c r="R19" s="24">
        <v>10</v>
      </c>
    </row>
    <row r="20" spans="2:18">
      <c r="B20" s="18" t="s">
        <v>31</v>
      </c>
      <c r="C20" s="28">
        <v>2028.02</v>
      </c>
      <c r="D20" s="21">
        <v>1.55</v>
      </c>
      <c r="E20" s="24">
        <v>2</v>
      </c>
      <c r="F20" s="27">
        <v>2.2200000000000002</v>
      </c>
      <c r="G20" s="21">
        <v>43.44</v>
      </c>
      <c r="H20" s="21">
        <v>80</v>
      </c>
      <c r="I20" s="52">
        <v>80</v>
      </c>
      <c r="J20" s="28">
        <v>44.4</v>
      </c>
      <c r="K20" s="21">
        <v>1.8</v>
      </c>
      <c r="L20" s="24">
        <v>87.45</v>
      </c>
      <c r="M20" s="27">
        <v>22.2</v>
      </c>
      <c r="N20" s="21">
        <v>0</v>
      </c>
      <c r="O20" s="21">
        <v>1.57</v>
      </c>
      <c r="P20" s="28">
        <v>86.07</v>
      </c>
      <c r="Q20" s="21">
        <v>95</v>
      </c>
      <c r="R20" s="24">
        <v>10</v>
      </c>
    </row>
    <row r="21" spans="2:18">
      <c r="B21" s="18" t="s">
        <v>32</v>
      </c>
      <c r="C21" s="28">
        <v>789.15</v>
      </c>
      <c r="D21" s="21">
        <v>-2.02</v>
      </c>
      <c r="E21" s="24">
        <v>26</v>
      </c>
      <c r="F21" s="27">
        <v>2.84</v>
      </c>
      <c r="G21" s="21">
        <v>38.81</v>
      </c>
      <c r="H21" s="21">
        <v>90</v>
      </c>
      <c r="I21" s="52">
        <v>75</v>
      </c>
      <c r="J21" s="28">
        <v>60</v>
      </c>
      <c r="K21" s="21">
        <v>2.1</v>
      </c>
      <c r="L21" s="24">
        <v>88.62</v>
      </c>
      <c r="M21" s="27">
        <v>20</v>
      </c>
      <c r="N21" s="21">
        <v>0</v>
      </c>
      <c r="O21" s="21">
        <v>2.33</v>
      </c>
      <c r="P21" s="28">
        <v>89.55</v>
      </c>
      <c r="Q21" s="21">
        <v>100</v>
      </c>
      <c r="R21" s="24">
        <v>30</v>
      </c>
    </row>
    <row r="22" spans="2:18" ht="15.75" thickBot="1">
      <c r="B22" s="19" t="s">
        <v>33</v>
      </c>
      <c r="C22" s="25">
        <v>509.92</v>
      </c>
      <c r="D22" s="29">
        <v>-1.81</v>
      </c>
      <c r="E22" s="53">
        <v>2</v>
      </c>
      <c r="F22" s="54">
        <v>1.01</v>
      </c>
      <c r="G22" s="29">
        <v>23.2</v>
      </c>
      <c r="H22" s="29">
        <v>90</v>
      </c>
      <c r="I22" s="55">
        <v>30</v>
      </c>
      <c r="J22" s="25">
        <v>35</v>
      </c>
      <c r="K22" s="29">
        <v>1.5</v>
      </c>
      <c r="L22" s="53">
        <v>94.86</v>
      </c>
      <c r="M22" s="54">
        <v>6.3</v>
      </c>
      <c r="N22" s="29">
        <v>0</v>
      </c>
      <c r="O22" s="29">
        <v>1.6</v>
      </c>
      <c r="P22" s="25">
        <v>84.62</v>
      </c>
      <c r="Q22" s="29">
        <v>100</v>
      </c>
      <c r="R22" s="53">
        <v>25</v>
      </c>
    </row>
    <row r="23" spans="2:18" ht="18.75" thickBot="1">
      <c r="B23" s="39" t="s">
        <v>69</v>
      </c>
      <c r="C23" s="40">
        <v>8.9700000000000006</v>
      </c>
      <c r="D23" s="41">
        <v>7.16</v>
      </c>
      <c r="E23" s="41">
        <v>8.6300000000000008</v>
      </c>
      <c r="F23" s="41">
        <v>7.01</v>
      </c>
      <c r="G23" s="41">
        <v>8.84</v>
      </c>
      <c r="H23" s="41">
        <v>7.06</v>
      </c>
      <c r="I23" s="41">
        <v>7.06</v>
      </c>
      <c r="J23" s="41">
        <v>8.34</v>
      </c>
      <c r="K23" s="41">
        <v>7.11</v>
      </c>
      <c r="L23" s="41">
        <v>8.07</v>
      </c>
      <c r="M23" s="41">
        <v>7.59</v>
      </c>
      <c r="N23" s="42">
        <v>7.38</v>
      </c>
      <c r="O23" s="41">
        <v>8.25</v>
      </c>
      <c r="P23" s="41">
        <v>7.47</v>
      </c>
      <c r="Q23" s="41">
        <v>8.31</v>
      </c>
      <c r="R23" s="43">
        <v>7.44</v>
      </c>
    </row>
    <row r="26" spans="2:18" ht="15.75" thickBot="1"/>
    <row r="27" spans="2:18">
      <c r="B27" s="16"/>
      <c r="C27" s="148" t="s">
        <v>52</v>
      </c>
      <c r="D27" s="149"/>
      <c r="E27" s="150"/>
      <c r="F27" s="149" t="s">
        <v>53</v>
      </c>
      <c r="G27" s="149"/>
      <c r="H27" s="149"/>
      <c r="I27" s="149"/>
      <c r="J27" s="148" t="s">
        <v>54</v>
      </c>
      <c r="K27" s="149"/>
      <c r="L27" s="150"/>
      <c r="M27" s="149" t="s">
        <v>55</v>
      </c>
      <c r="N27" s="149"/>
      <c r="O27" s="149"/>
      <c r="P27" s="148" t="s">
        <v>56</v>
      </c>
      <c r="Q27" s="149"/>
      <c r="R27" s="150"/>
    </row>
    <row r="28" spans="2:18" ht="68.25" thickBot="1">
      <c r="B28" s="2" t="s">
        <v>34</v>
      </c>
      <c r="C28" s="56" t="s">
        <v>35</v>
      </c>
      <c r="D28" s="57" t="s">
        <v>36</v>
      </c>
      <c r="E28" s="58" t="s">
        <v>37</v>
      </c>
      <c r="F28" s="59" t="s">
        <v>38</v>
      </c>
      <c r="G28" s="57" t="s">
        <v>39</v>
      </c>
      <c r="H28" s="57" t="s">
        <v>40</v>
      </c>
      <c r="I28" s="60" t="s">
        <v>41</v>
      </c>
      <c r="J28" s="56" t="s">
        <v>43</v>
      </c>
      <c r="K28" s="57" t="s">
        <v>44</v>
      </c>
      <c r="L28" s="58" t="s">
        <v>45</v>
      </c>
      <c r="M28" s="59" t="s">
        <v>46</v>
      </c>
      <c r="N28" s="57" t="s">
        <v>47</v>
      </c>
      <c r="O28" s="57" t="s">
        <v>48</v>
      </c>
      <c r="P28" s="56" t="s">
        <v>49</v>
      </c>
      <c r="Q28" s="57" t="s">
        <v>50</v>
      </c>
      <c r="R28" s="58" t="s">
        <v>51</v>
      </c>
    </row>
    <row r="29" spans="2:18">
      <c r="B29" s="20" t="s">
        <v>18</v>
      </c>
      <c r="C29" s="164">
        <f>C7*C$23</f>
        <v>2717.4614999999999</v>
      </c>
      <c r="D29" s="164">
        <f t="shared" ref="D29:R29" si="0">D7*D$23</f>
        <v>51.910000000000004</v>
      </c>
      <c r="E29" s="164">
        <f t="shared" si="0"/>
        <v>267.53000000000003</v>
      </c>
      <c r="F29" s="164">
        <f t="shared" si="0"/>
        <v>61.127200000000002</v>
      </c>
      <c r="G29" s="164">
        <f t="shared" si="0"/>
        <v>336.80400000000003</v>
      </c>
      <c r="H29" s="164">
        <f t="shared" si="0"/>
        <v>600.1</v>
      </c>
      <c r="I29" s="164">
        <f t="shared" si="0"/>
        <v>282.39999999999998</v>
      </c>
      <c r="J29" s="164">
        <f t="shared" si="0"/>
        <v>208.5</v>
      </c>
      <c r="K29" s="164">
        <f t="shared" si="0"/>
        <v>11.0205</v>
      </c>
      <c r="L29" s="164">
        <f t="shared" si="0"/>
        <v>723.87900000000002</v>
      </c>
      <c r="M29" s="164">
        <f t="shared" si="0"/>
        <v>531.29999999999995</v>
      </c>
      <c r="N29" s="164">
        <f t="shared" si="0"/>
        <v>2.4354</v>
      </c>
      <c r="O29" s="164">
        <f t="shared" si="0"/>
        <v>13.694999999999999</v>
      </c>
      <c r="P29" s="164">
        <f t="shared" si="0"/>
        <v>604.69650000000001</v>
      </c>
      <c r="Q29" s="164">
        <f t="shared" si="0"/>
        <v>747.90000000000009</v>
      </c>
      <c r="R29" s="164">
        <f t="shared" si="0"/>
        <v>409.20000000000005</v>
      </c>
    </row>
    <row r="30" spans="2:18">
      <c r="B30" s="18" t="s">
        <v>19</v>
      </c>
      <c r="C30" s="164">
        <f t="shared" ref="C30:R30" si="1">C8*C$23</f>
        <v>2585.4231000000004</v>
      </c>
      <c r="D30" s="164">
        <f t="shared" si="1"/>
        <v>1.6468</v>
      </c>
      <c r="E30" s="164">
        <f t="shared" si="1"/>
        <v>345.20000000000005</v>
      </c>
      <c r="F30" s="164">
        <f t="shared" si="1"/>
        <v>68.838200000000001</v>
      </c>
      <c r="G30" s="164">
        <f t="shared" si="1"/>
        <v>350.24079999999998</v>
      </c>
      <c r="H30" s="164">
        <f t="shared" si="1"/>
        <v>635.4</v>
      </c>
      <c r="I30" s="164">
        <f t="shared" si="1"/>
        <v>423.59999999999997</v>
      </c>
      <c r="J30" s="164">
        <f t="shared" si="1"/>
        <v>250.2</v>
      </c>
      <c r="K30" s="164">
        <f t="shared" si="1"/>
        <v>15.642000000000001</v>
      </c>
      <c r="L30" s="164">
        <f t="shared" si="1"/>
        <v>763.98689999999999</v>
      </c>
      <c r="M30" s="164">
        <f t="shared" si="1"/>
        <v>379.5</v>
      </c>
      <c r="N30" s="164">
        <f t="shared" si="1"/>
        <v>0</v>
      </c>
      <c r="O30" s="164">
        <f t="shared" si="1"/>
        <v>18.5625</v>
      </c>
      <c r="P30" s="164">
        <f t="shared" si="1"/>
        <v>620.15940000000001</v>
      </c>
      <c r="Q30" s="164">
        <f t="shared" si="1"/>
        <v>747.90000000000009</v>
      </c>
      <c r="R30" s="164">
        <f t="shared" si="1"/>
        <v>0</v>
      </c>
    </row>
    <row r="31" spans="2:18">
      <c r="B31" s="18" t="s">
        <v>20</v>
      </c>
      <c r="C31" s="164">
        <f t="shared" ref="C31:R31" si="2">C9*C$23</f>
        <v>5394.3786</v>
      </c>
      <c r="D31" s="164">
        <f t="shared" si="2"/>
        <v>-7.8760000000000012</v>
      </c>
      <c r="E31" s="164">
        <f t="shared" si="2"/>
        <v>94.93</v>
      </c>
      <c r="F31" s="164">
        <f t="shared" si="2"/>
        <v>27.198799999999999</v>
      </c>
      <c r="G31" s="164">
        <f t="shared" si="2"/>
        <v>353.6</v>
      </c>
      <c r="H31" s="164">
        <f t="shared" si="2"/>
        <v>600.1</v>
      </c>
      <c r="I31" s="164">
        <f t="shared" si="2"/>
        <v>529.5</v>
      </c>
      <c r="J31" s="164">
        <f t="shared" si="2"/>
        <v>500.4</v>
      </c>
      <c r="K31" s="164">
        <f t="shared" si="2"/>
        <v>12.442500000000001</v>
      </c>
      <c r="L31" s="164">
        <f t="shared" si="2"/>
        <v>745.42590000000007</v>
      </c>
      <c r="M31" s="164">
        <f t="shared" si="2"/>
        <v>422.00400000000002</v>
      </c>
      <c r="N31" s="164">
        <f t="shared" si="2"/>
        <v>1.1808000000000001</v>
      </c>
      <c r="O31" s="164">
        <f t="shared" si="2"/>
        <v>8.25</v>
      </c>
      <c r="P31" s="164">
        <f t="shared" si="2"/>
        <v>659.82510000000002</v>
      </c>
      <c r="Q31" s="164">
        <f t="shared" si="2"/>
        <v>831</v>
      </c>
      <c r="R31" s="164">
        <f t="shared" si="2"/>
        <v>446.40000000000003</v>
      </c>
    </row>
    <row r="32" spans="2:18">
      <c r="B32" s="18" t="s">
        <v>21</v>
      </c>
      <c r="C32" s="164">
        <f t="shared" ref="C32:R32" si="3">C10*C$23</f>
        <v>946.33500000000004</v>
      </c>
      <c r="D32" s="164">
        <f t="shared" si="3"/>
        <v>-2.0764</v>
      </c>
      <c r="E32" s="164">
        <f t="shared" si="3"/>
        <v>207.12</v>
      </c>
      <c r="F32" s="164">
        <f t="shared" si="3"/>
        <v>0</v>
      </c>
      <c r="G32" s="164">
        <f t="shared" si="3"/>
        <v>110.5</v>
      </c>
      <c r="H32" s="164">
        <f t="shared" si="3"/>
        <v>564.79999999999995</v>
      </c>
      <c r="I32" s="164">
        <f t="shared" si="3"/>
        <v>564.79999999999995</v>
      </c>
      <c r="J32" s="164">
        <f t="shared" si="3"/>
        <v>250.2</v>
      </c>
      <c r="K32" s="164">
        <f t="shared" si="3"/>
        <v>9.5985000000000014</v>
      </c>
      <c r="L32" s="164">
        <f t="shared" si="3"/>
        <v>802.23869999999999</v>
      </c>
      <c r="M32" s="164">
        <f t="shared" si="3"/>
        <v>359.76599999999996</v>
      </c>
      <c r="N32" s="164">
        <f t="shared" si="3"/>
        <v>6.9371999999999998</v>
      </c>
      <c r="O32" s="164">
        <f t="shared" si="3"/>
        <v>13.53</v>
      </c>
      <c r="P32" s="164">
        <f t="shared" si="3"/>
        <v>747</v>
      </c>
      <c r="Q32" s="164">
        <f t="shared" si="3"/>
        <v>831</v>
      </c>
      <c r="R32" s="164">
        <f t="shared" si="3"/>
        <v>372</v>
      </c>
    </row>
    <row r="33" spans="2:18">
      <c r="B33" s="18" t="s">
        <v>22</v>
      </c>
      <c r="C33" s="164">
        <f t="shared" ref="C33:R33" si="4">C11*C$23</f>
        <v>10177.9899</v>
      </c>
      <c r="D33" s="164">
        <f t="shared" si="4"/>
        <v>4.9403999999999995</v>
      </c>
      <c r="E33" s="164">
        <f t="shared" si="4"/>
        <v>189.86</v>
      </c>
      <c r="F33" s="164">
        <f t="shared" si="4"/>
        <v>42.270299999999999</v>
      </c>
      <c r="G33" s="164">
        <f t="shared" si="4"/>
        <v>294.63720000000001</v>
      </c>
      <c r="H33" s="164">
        <f t="shared" si="4"/>
        <v>670.69999999999993</v>
      </c>
      <c r="I33" s="164">
        <f t="shared" si="4"/>
        <v>564.79999999999995</v>
      </c>
      <c r="J33" s="164">
        <f t="shared" si="4"/>
        <v>291.89999999999998</v>
      </c>
      <c r="K33" s="164">
        <f t="shared" si="4"/>
        <v>10.665000000000001</v>
      </c>
      <c r="L33" s="164">
        <f t="shared" si="4"/>
        <v>699.26550000000009</v>
      </c>
      <c r="M33" s="164">
        <f t="shared" si="4"/>
        <v>189.75</v>
      </c>
      <c r="N33" s="164">
        <f t="shared" si="4"/>
        <v>1.2546000000000002</v>
      </c>
      <c r="O33" s="164">
        <f t="shared" si="4"/>
        <v>18.150000000000002</v>
      </c>
      <c r="P33" s="164">
        <f t="shared" si="4"/>
        <v>747</v>
      </c>
      <c r="Q33" s="164">
        <f t="shared" si="4"/>
        <v>747.90000000000009</v>
      </c>
      <c r="R33" s="164">
        <f t="shared" si="4"/>
        <v>289.416</v>
      </c>
    </row>
    <row r="34" spans="2:18">
      <c r="B34" s="18" t="s">
        <v>23</v>
      </c>
      <c r="C34" s="164">
        <f t="shared" ref="C34:R34" si="5">C12*C$23</f>
        <v>10014.377100000002</v>
      </c>
      <c r="D34" s="164">
        <f t="shared" si="5"/>
        <v>45.179600000000001</v>
      </c>
      <c r="E34" s="164">
        <f t="shared" si="5"/>
        <v>103.56</v>
      </c>
      <c r="F34" s="164">
        <f t="shared" si="5"/>
        <v>6.3090000000000002</v>
      </c>
      <c r="G34" s="164">
        <f t="shared" si="5"/>
        <v>294.63720000000001</v>
      </c>
      <c r="H34" s="164">
        <f t="shared" si="5"/>
        <v>635.4</v>
      </c>
      <c r="I34" s="164">
        <f t="shared" si="5"/>
        <v>600.1</v>
      </c>
      <c r="J34" s="164">
        <f t="shared" si="5"/>
        <v>333.6</v>
      </c>
      <c r="K34" s="164">
        <f t="shared" si="5"/>
        <v>11.376000000000001</v>
      </c>
      <c r="L34" s="164">
        <f t="shared" si="5"/>
        <v>715.88969999999995</v>
      </c>
      <c r="M34" s="164">
        <f t="shared" si="5"/>
        <v>252.74699999999999</v>
      </c>
      <c r="N34" s="164">
        <f t="shared" si="5"/>
        <v>0</v>
      </c>
      <c r="O34" s="164">
        <f t="shared" si="5"/>
        <v>17.737500000000001</v>
      </c>
      <c r="P34" s="164">
        <f t="shared" si="5"/>
        <v>323.67509999999999</v>
      </c>
      <c r="Q34" s="164">
        <f t="shared" si="5"/>
        <v>664.80000000000007</v>
      </c>
      <c r="R34" s="164">
        <f t="shared" si="5"/>
        <v>454.58400000000006</v>
      </c>
    </row>
    <row r="35" spans="2:18">
      <c r="B35" s="18" t="s">
        <v>24</v>
      </c>
      <c r="C35" s="164">
        <f t="shared" ref="C35:R35" si="6">C13*C$23</f>
        <v>5262.5195999999996</v>
      </c>
      <c r="D35" s="164">
        <f t="shared" si="6"/>
        <v>-60.86</v>
      </c>
      <c r="E35" s="164">
        <f t="shared" si="6"/>
        <v>94.93</v>
      </c>
      <c r="F35" s="164">
        <f t="shared" si="6"/>
        <v>7.01</v>
      </c>
      <c r="G35" s="164">
        <f t="shared" si="6"/>
        <v>390.02079999999995</v>
      </c>
      <c r="H35" s="164">
        <f t="shared" si="6"/>
        <v>564.79999999999995</v>
      </c>
      <c r="I35" s="164">
        <f t="shared" si="6"/>
        <v>317.7</v>
      </c>
      <c r="J35" s="164">
        <f t="shared" si="6"/>
        <v>125.1</v>
      </c>
      <c r="K35" s="164">
        <f t="shared" si="6"/>
        <v>9.9540000000000006</v>
      </c>
      <c r="L35" s="164">
        <f t="shared" si="6"/>
        <v>697.89360000000011</v>
      </c>
      <c r="M35" s="164">
        <f t="shared" si="6"/>
        <v>427.31699999999995</v>
      </c>
      <c r="N35" s="164">
        <f t="shared" si="6"/>
        <v>0</v>
      </c>
      <c r="O35" s="164">
        <f t="shared" si="6"/>
        <v>19.8</v>
      </c>
      <c r="P35" s="164">
        <f t="shared" si="6"/>
        <v>703.07640000000004</v>
      </c>
      <c r="Q35" s="164">
        <f t="shared" si="6"/>
        <v>831</v>
      </c>
      <c r="R35" s="164">
        <f t="shared" si="6"/>
        <v>350.42400000000004</v>
      </c>
    </row>
    <row r="36" spans="2:18">
      <c r="B36" s="18" t="s">
        <v>25</v>
      </c>
      <c r="C36" s="164">
        <f t="shared" ref="C36:R36" si="7">C14*C$23</f>
        <v>3795.7452000000003</v>
      </c>
      <c r="D36" s="164">
        <f t="shared" si="7"/>
        <v>-37.446800000000003</v>
      </c>
      <c r="E36" s="164">
        <f t="shared" si="7"/>
        <v>181.23000000000002</v>
      </c>
      <c r="F36" s="164">
        <f t="shared" si="7"/>
        <v>110.4075</v>
      </c>
      <c r="G36" s="164">
        <f t="shared" si="7"/>
        <v>485.31599999999997</v>
      </c>
      <c r="H36" s="164">
        <f t="shared" si="7"/>
        <v>529.5</v>
      </c>
      <c r="I36" s="164">
        <f t="shared" si="7"/>
        <v>600.1</v>
      </c>
      <c r="J36" s="164">
        <f t="shared" si="7"/>
        <v>614.65800000000002</v>
      </c>
      <c r="K36" s="164">
        <f t="shared" si="7"/>
        <v>12.371400000000001</v>
      </c>
      <c r="L36" s="164">
        <f t="shared" si="7"/>
        <v>765.35880000000009</v>
      </c>
      <c r="M36" s="164">
        <f t="shared" si="7"/>
        <v>94.875</v>
      </c>
      <c r="N36" s="164">
        <f t="shared" si="7"/>
        <v>1.6974</v>
      </c>
      <c r="O36" s="164">
        <f t="shared" si="7"/>
        <v>16.5</v>
      </c>
      <c r="P36" s="164">
        <f t="shared" si="7"/>
        <v>732.35879999999997</v>
      </c>
      <c r="Q36" s="164">
        <f t="shared" si="7"/>
        <v>831</v>
      </c>
      <c r="R36" s="164">
        <f t="shared" si="7"/>
        <v>235.10400000000001</v>
      </c>
    </row>
    <row r="37" spans="2:18">
      <c r="B37" s="18" t="s">
        <v>26</v>
      </c>
      <c r="C37" s="164">
        <f t="shared" ref="C37:R37" si="8">C15*C$23</f>
        <v>23961.471300000001</v>
      </c>
      <c r="D37" s="164">
        <f t="shared" si="8"/>
        <v>31.575600000000001</v>
      </c>
      <c r="E37" s="164">
        <f t="shared" si="8"/>
        <v>129.45000000000002</v>
      </c>
      <c r="F37" s="164">
        <f t="shared" si="8"/>
        <v>25.236000000000001</v>
      </c>
      <c r="G37" s="164">
        <f t="shared" si="8"/>
        <v>315.6764</v>
      </c>
      <c r="H37" s="164">
        <f t="shared" si="8"/>
        <v>529.5</v>
      </c>
      <c r="I37" s="164">
        <f t="shared" si="8"/>
        <v>388.29999999999995</v>
      </c>
      <c r="J37" s="164">
        <f t="shared" si="8"/>
        <v>417</v>
      </c>
      <c r="K37" s="164">
        <f t="shared" si="8"/>
        <v>15.642000000000001</v>
      </c>
      <c r="L37" s="164">
        <f t="shared" si="8"/>
        <v>601.86059999999998</v>
      </c>
      <c r="M37" s="164">
        <f t="shared" si="8"/>
        <v>379.5</v>
      </c>
      <c r="N37" s="164">
        <f t="shared" si="8"/>
        <v>0</v>
      </c>
      <c r="O37" s="164">
        <f t="shared" si="8"/>
        <v>14.85</v>
      </c>
      <c r="P37" s="164">
        <f t="shared" si="8"/>
        <v>675.88559999999995</v>
      </c>
      <c r="Q37" s="164">
        <f t="shared" si="8"/>
        <v>789.45</v>
      </c>
      <c r="R37" s="164">
        <f t="shared" si="8"/>
        <v>186</v>
      </c>
    </row>
    <row r="38" spans="2:18">
      <c r="B38" s="18" t="s">
        <v>27</v>
      </c>
      <c r="C38" s="164">
        <f t="shared" ref="C38:R38" si="9">C16*C$23</f>
        <v>39041.476500000004</v>
      </c>
      <c r="D38" s="164">
        <f t="shared" si="9"/>
        <v>-3.3651999999999997</v>
      </c>
      <c r="E38" s="164">
        <f t="shared" si="9"/>
        <v>51.78</v>
      </c>
      <c r="F38" s="164">
        <f t="shared" si="9"/>
        <v>7.01</v>
      </c>
      <c r="G38" s="164">
        <f t="shared" si="9"/>
        <v>274.30520000000001</v>
      </c>
      <c r="H38" s="164">
        <f t="shared" si="9"/>
        <v>564.79999999999995</v>
      </c>
      <c r="I38" s="164">
        <f t="shared" si="9"/>
        <v>423.59999999999997</v>
      </c>
      <c r="J38" s="164">
        <f t="shared" si="9"/>
        <v>125.1</v>
      </c>
      <c r="K38" s="164">
        <f t="shared" si="9"/>
        <v>11.0205</v>
      </c>
      <c r="L38" s="164">
        <f t="shared" si="9"/>
        <v>689.42010000000005</v>
      </c>
      <c r="M38" s="164">
        <f t="shared" si="9"/>
        <v>223.14599999999999</v>
      </c>
      <c r="N38" s="164">
        <f t="shared" si="9"/>
        <v>0</v>
      </c>
      <c r="O38" s="164">
        <f t="shared" si="9"/>
        <v>15.51</v>
      </c>
      <c r="P38" s="164">
        <f t="shared" si="9"/>
        <v>635.39819999999997</v>
      </c>
      <c r="Q38" s="164">
        <f t="shared" si="9"/>
        <v>831</v>
      </c>
      <c r="R38" s="164">
        <f t="shared" si="9"/>
        <v>260.40000000000003</v>
      </c>
    </row>
    <row r="39" spans="2:18">
      <c r="B39" s="18" t="s">
        <v>28</v>
      </c>
      <c r="C39" s="164">
        <f t="shared" ref="C39:R39" si="10">C17*C$23</f>
        <v>7860.1419000000005</v>
      </c>
      <c r="D39" s="164">
        <f t="shared" si="10"/>
        <v>-0.93080000000000007</v>
      </c>
      <c r="E39" s="164">
        <f t="shared" si="10"/>
        <v>69.040000000000006</v>
      </c>
      <c r="F39" s="164">
        <f t="shared" si="10"/>
        <v>15.351899999999999</v>
      </c>
      <c r="G39" s="164">
        <f t="shared" si="10"/>
        <v>242.21599999999998</v>
      </c>
      <c r="H39" s="164">
        <f t="shared" si="10"/>
        <v>423.59999999999997</v>
      </c>
      <c r="I39" s="164">
        <f t="shared" si="10"/>
        <v>458.9</v>
      </c>
      <c r="J39" s="164">
        <f t="shared" si="10"/>
        <v>417</v>
      </c>
      <c r="K39" s="164">
        <f t="shared" si="10"/>
        <v>13.8645</v>
      </c>
      <c r="L39" s="164">
        <f t="shared" si="10"/>
        <v>635.75459999999998</v>
      </c>
      <c r="M39" s="164">
        <f t="shared" si="10"/>
        <v>211.00200000000001</v>
      </c>
      <c r="N39" s="164">
        <f t="shared" si="10"/>
        <v>0</v>
      </c>
      <c r="O39" s="164">
        <f t="shared" si="10"/>
        <v>18.5625</v>
      </c>
      <c r="P39" s="164">
        <f t="shared" si="10"/>
        <v>654.89490000000001</v>
      </c>
      <c r="Q39" s="164">
        <f t="shared" si="10"/>
        <v>831</v>
      </c>
      <c r="R39" s="164">
        <f t="shared" si="10"/>
        <v>409.20000000000005</v>
      </c>
    </row>
    <row r="40" spans="2:18">
      <c r="B40" s="18" t="s">
        <v>29</v>
      </c>
      <c r="C40" s="164">
        <f t="shared" ref="C40:R40" si="11">C18*C$23</f>
        <v>857.53200000000004</v>
      </c>
      <c r="D40" s="164">
        <f t="shared" si="11"/>
        <v>-13.1028</v>
      </c>
      <c r="E40" s="164">
        <f t="shared" si="11"/>
        <v>17.260000000000002</v>
      </c>
      <c r="F40" s="164">
        <f t="shared" si="11"/>
        <v>0</v>
      </c>
      <c r="G40" s="164">
        <f t="shared" si="11"/>
        <v>110.5</v>
      </c>
      <c r="H40" s="164">
        <f t="shared" si="11"/>
        <v>353</v>
      </c>
      <c r="I40" s="164">
        <f t="shared" si="11"/>
        <v>211.79999999999998</v>
      </c>
      <c r="J40" s="164">
        <f t="shared" si="11"/>
        <v>291.89999999999998</v>
      </c>
      <c r="K40" s="164">
        <f t="shared" si="11"/>
        <v>10.665000000000001</v>
      </c>
      <c r="L40" s="164">
        <f t="shared" si="11"/>
        <v>601.86059999999998</v>
      </c>
      <c r="M40" s="164">
        <f t="shared" si="11"/>
        <v>47.058</v>
      </c>
      <c r="N40" s="164">
        <f t="shared" si="11"/>
        <v>0</v>
      </c>
      <c r="O40" s="164">
        <f t="shared" si="11"/>
        <v>13.200000000000001</v>
      </c>
      <c r="P40" s="164">
        <f t="shared" si="11"/>
        <v>632.1114</v>
      </c>
      <c r="Q40" s="164">
        <f t="shared" si="11"/>
        <v>831</v>
      </c>
      <c r="R40" s="164">
        <f t="shared" si="11"/>
        <v>186</v>
      </c>
    </row>
    <row r="41" spans="2:18">
      <c r="B41" s="18" t="s">
        <v>30</v>
      </c>
      <c r="C41" s="164">
        <f t="shared" ref="C41:R41" si="12">C19*C$23</f>
        <v>37780.743000000002</v>
      </c>
      <c r="D41" s="164">
        <f t="shared" si="12"/>
        <v>12.172000000000001</v>
      </c>
      <c r="E41" s="164">
        <f t="shared" si="12"/>
        <v>207.12</v>
      </c>
      <c r="F41" s="164">
        <f t="shared" si="12"/>
        <v>24.3247</v>
      </c>
      <c r="G41" s="164">
        <f t="shared" si="12"/>
        <v>463.03919999999999</v>
      </c>
      <c r="H41" s="164">
        <f t="shared" si="12"/>
        <v>564.79999999999995</v>
      </c>
      <c r="I41" s="164">
        <f t="shared" si="12"/>
        <v>564.79999999999995</v>
      </c>
      <c r="J41" s="164">
        <f t="shared" si="12"/>
        <v>417</v>
      </c>
      <c r="K41" s="164">
        <f t="shared" si="12"/>
        <v>12.798</v>
      </c>
      <c r="L41" s="164">
        <f t="shared" si="12"/>
        <v>595.08179999999993</v>
      </c>
      <c r="M41" s="164">
        <f t="shared" si="12"/>
        <v>422.00400000000002</v>
      </c>
      <c r="N41" s="164">
        <f t="shared" si="12"/>
        <v>0.14760000000000001</v>
      </c>
      <c r="O41" s="164">
        <f t="shared" si="12"/>
        <v>12.375</v>
      </c>
      <c r="P41" s="164">
        <f t="shared" si="12"/>
        <v>675.88559999999995</v>
      </c>
      <c r="Q41" s="164">
        <f t="shared" si="12"/>
        <v>747.90000000000009</v>
      </c>
      <c r="R41" s="164">
        <f t="shared" si="12"/>
        <v>74.400000000000006</v>
      </c>
    </row>
    <row r="42" spans="2:18">
      <c r="B42" s="18" t="s">
        <v>31</v>
      </c>
      <c r="C42" s="164">
        <f t="shared" ref="C42:R42" si="13">C20*C$23</f>
        <v>18191.339400000001</v>
      </c>
      <c r="D42" s="164">
        <f t="shared" si="13"/>
        <v>11.098000000000001</v>
      </c>
      <c r="E42" s="164">
        <f t="shared" si="13"/>
        <v>17.260000000000002</v>
      </c>
      <c r="F42" s="164">
        <f t="shared" si="13"/>
        <v>15.562200000000001</v>
      </c>
      <c r="G42" s="164">
        <f t="shared" si="13"/>
        <v>384.00959999999998</v>
      </c>
      <c r="H42" s="164">
        <f t="shared" si="13"/>
        <v>564.79999999999995</v>
      </c>
      <c r="I42" s="164">
        <f t="shared" si="13"/>
        <v>564.79999999999995</v>
      </c>
      <c r="J42" s="164">
        <f t="shared" si="13"/>
        <v>370.29599999999999</v>
      </c>
      <c r="K42" s="164">
        <f t="shared" si="13"/>
        <v>12.798</v>
      </c>
      <c r="L42" s="164">
        <f t="shared" si="13"/>
        <v>705.72149999999999</v>
      </c>
      <c r="M42" s="164">
        <f t="shared" si="13"/>
        <v>168.49799999999999</v>
      </c>
      <c r="N42" s="164">
        <f t="shared" si="13"/>
        <v>0</v>
      </c>
      <c r="O42" s="164">
        <f t="shared" si="13"/>
        <v>12.952500000000001</v>
      </c>
      <c r="P42" s="164">
        <f t="shared" si="13"/>
        <v>642.9428999999999</v>
      </c>
      <c r="Q42" s="164">
        <f t="shared" si="13"/>
        <v>789.45</v>
      </c>
      <c r="R42" s="164">
        <f t="shared" si="13"/>
        <v>74.400000000000006</v>
      </c>
    </row>
    <row r="43" spans="2:18">
      <c r="B43" s="18" t="s">
        <v>32</v>
      </c>
      <c r="C43" s="164">
        <f t="shared" ref="C43:R43" si="14">C21*C$23</f>
        <v>7078.6755000000003</v>
      </c>
      <c r="D43" s="164">
        <f t="shared" si="14"/>
        <v>-14.463200000000001</v>
      </c>
      <c r="E43" s="164">
        <f t="shared" si="14"/>
        <v>224.38000000000002</v>
      </c>
      <c r="F43" s="164">
        <f t="shared" si="14"/>
        <v>19.908399999999997</v>
      </c>
      <c r="G43" s="164">
        <f t="shared" si="14"/>
        <v>343.0804</v>
      </c>
      <c r="H43" s="164">
        <f t="shared" si="14"/>
        <v>635.4</v>
      </c>
      <c r="I43" s="164">
        <f t="shared" si="14"/>
        <v>529.5</v>
      </c>
      <c r="J43" s="164">
        <f t="shared" si="14"/>
        <v>500.4</v>
      </c>
      <c r="K43" s="164">
        <f t="shared" si="14"/>
        <v>14.931000000000001</v>
      </c>
      <c r="L43" s="164">
        <f t="shared" si="14"/>
        <v>715.16340000000002</v>
      </c>
      <c r="M43" s="164">
        <f t="shared" si="14"/>
        <v>151.80000000000001</v>
      </c>
      <c r="N43" s="164">
        <f t="shared" si="14"/>
        <v>0</v>
      </c>
      <c r="O43" s="164">
        <f t="shared" si="14"/>
        <v>19.2225</v>
      </c>
      <c r="P43" s="164">
        <f t="shared" si="14"/>
        <v>668.93849999999998</v>
      </c>
      <c r="Q43" s="164">
        <f t="shared" si="14"/>
        <v>831</v>
      </c>
      <c r="R43" s="164">
        <f t="shared" si="14"/>
        <v>223.20000000000002</v>
      </c>
    </row>
    <row r="44" spans="2:18" ht="15.75" thickBot="1">
      <c r="B44" s="19" t="s">
        <v>33</v>
      </c>
      <c r="C44" s="164">
        <f t="shared" ref="C44:R44" si="15">C22*C$23</f>
        <v>4573.9824000000008</v>
      </c>
      <c r="D44" s="164">
        <f t="shared" si="15"/>
        <v>-12.9596</v>
      </c>
      <c r="E44" s="164">
        <f t="shared" si="15"/>
        <v>17.260000000000002</v>
      </c>
      <c r="F44" s="164">
        <f t="shared" si="15"/>
        <v>7.0800999999999998</v>
      </c>
      <c r="G44" s="164">
        <f t="shared" si="15"/>
        <v>205.08799999999999</v>
      </c>
      <c r="H44" s="164">
        <f t="shared" si="15"/>
        <v>635.4</v>
      </c>
      <c r="I44" s="164">
        <f t="shared" si="15"/>
        <v>211.79999999999998</v>
      </c>
      <c r="J44" s="164">
        <f t="shared" si="15"/>
        <v>291.89999999999998</v>
      </c>
      <c r="K44" s="164">
        <f t="shared" si="15"/>
        <v>10.665000000000001</v>
      </c>
      <c r="L44" s="164">
        <f t="shared" si="15"/>
        <v>765.52020000000005</v>
      </c>
      <c r="M44" s="164">
        <f t="shared" si="15"/>
        <v>47.817</v>
      </c>
      <c r="N44" s="164">
        <f t="shared" si="15"/>
        <v>0</v>
      </c>
      <c r="O44" s="164">
        <f t="shared" si="15"/>
        <v>13.200000000000001</v>
      </c>
      <c r="P44" s="164">
        <f t="shared" si="15"/>
        <v>632.1114</v>
      </c>
      <c r="Q44" s="164">
        <f t="shared" si="15"/>
        <v>831</v>
      </c>
      <c r="R44" s="164">
        <f t="shared" si="15"/>
        <v>186</v>
      </c>
    </row>
    <row r="45" spans="2:18">
      <c r="B45" s="100" t="s">
        <v>81</v>
      </c>
      <c r="C45" s="162">
        <f>MAX(C29:C44)</f>
        <v>39041.476500000004</v>
      </c>
      <c r="D45" s="162">
        <f t="shared" ref="D45:R45" si="16">MAX(D29:D44)</f>
        <v>51.910000000000004</v>
      </c>
      <c r="E45" s="162">
        <f t="shared" si="16"/>
        <v>345.20000000000005</v>
      </c>
      <c r="F45" s="162">
        <f t="shared" si="16"/>
        <v>110.4075</v>
      </c>
      <c r="G45" s="162">
        <f t="shared" si="16"/>
        <v>485.31599999999997</v>
      </c>
      <c r="H45" s="162">
        <f t="shared" si="16"/>
        <v>670.69999999999993</v>
      </c>
      <c r="I45" s="162">
        <f t="shared" si="16"/>
        <v>600.1</v>
      </c>
      <c r="J45" s="162">
        <f t="shared" si="16"/>
        <v>614.65800000000002</v>
      </c>
      <c r="K45" s="162">
        <f t="shared" si="16"/>
        <v>15.642000000000001</v>
      </c>
      <c r="L45" s="162">
        <f t="shared" si="16"/>
        <v>802.23869999999999</v>
      </c>
      <c r="M45" s="162">
        <f t="shared" si="16"/>
        <v>531.29999999999995</v>
      </c>
      <c r="N45" s="162">
        <f t="shared" si="16"/>
        <v>6.9371999999999998</v>
      </c>
      <c r="O45" s="162">
        <f t="shared" si="16"/>
        <v>19.8</v>
      </c>
      <c r="P45" s="162">
        <f t="shared" si="16"/>
        <v>747</v>
      </c>
      <c r="Q45" s="162">
        <f t="shared" si="16"/>
        <v>831</v>
      </c>
      <c r="R45" s="162">
        <f t="shared" si="16"/>
        <v>454.58400000000006</v>
      </c>
    </row>
    <row r="46" spans="2:18">
      <c r="B46" s="100" t="s">
        <v>82</v>
      </c>
      <c r="C46" s="162">
        <f>MIN(C29:C44)</f>
        <v>857.53200000000004</v>
      </c>
      <c r="D46" s="162">
        <f t="shared" ref="D46:R46" si="17">MIN(D29:D44)</f>
        <v>-60.86</v>
      </c>
      <c r="E46" s="162">
        <f t="shared" si="17"/>
        <v>17.260000000000002</v>
      </c>
      <c r="F46" s="162">
        <f t="shared" si="17"/>
        <v>0</v>
      </c>
      <c r="G46" s="162">
        <f t="shared" si="17"/>
        <v>110.5</v>
      </c>
      <c r="H46" s="162">
        <f t="shared" si="17"/>
        <v>353</v>
      </c>
      <c r="I46" s="162">
        <f t="shared" si="17"/>
        <v>211.79999999999998</v>
      </c>
      <c r="J46" s="162">
        <f t="shared" si="17"/>
        <v>125.1</v>
      </c>
      <c r="K46" s="162">
        <f t="shared" si="17"/>
        <v>9.5985000000000014</v>
      </c>
      <c r="L46" s="162">
        <f t="shared" si="17"/>
        <v>595.08179999999993</v>
      </c>
      <c r="M46" s="162">
        <f t="shared" si="17"/>
        <v>47.058</v>
      </c>
      <c r="N46" s="162">
        <f t="shared" si="17"/>
        <v>0</v>
      </c>
      <c r="O46" s="162">
        <f t="shared" si="17"/>
        <v>8.25</v>
      </c>
      <c r="P46" s="162">
        <f t="shared" si="17"/>
        <v>323.67509999999999</v>
      </c>
      <c r="Q46" s="162">
        <f t="shared" si="17"/>
        <v>664.80000000000007</v>
      </c>
      <c r="R46" s="162">
        <f t="shared" si="17"/>
        <v>0</v>
      </c>
    </row>
    <row r="47" spans="2:18">
      <c r="B47" s="100" t="s">
        <v>83</v>
      </c>
      <c r="C47" s="162">
        <f>C45-C46</f>
        <v>38183.944500000005</v>
      </c>
      <c r="D47" s="162">
        <f t="shared" ref="D47:R47" si="18">D45-D46</f>
        <v>112.77000000000001</v>
      </c>
      <c r="E47" s="162">
        <f t="shared" si="18"/>
        <v>327.94000000000005</v>
      </c>
      <c r="F47" s="162">
        <f t="shared" si="18"/>
        <v>110.4075</v>
      </c>
      <c r="G47" s="162">
        <f t="shared" si="18"/>
        <v>374.81599999999997</v>
      </c>
      <c r="H47" s="162">
        <f t="shared" si="18"/>
        <v>317.69999999999993</v>
      </c>
      <c r="I47" s="162">
        <f t="shared" si="18"/>
        <v>388.30000000000007</v>
      </c>
      <c r="J47" s="162">
        <f t="shared" si="18"/>
        <v>489.55799999999999</v>
      </c>
      <c r="K47" s="162">
        <f t="shared" si="18"/>
        <v>6.0434999999999999</v>
      </c>
      <c r="L47" s="162">
        <f t="shared" si="18"/>
        <v>207.15690000000006</v>
      </c>
      <c r="M47" s="162">
        <f t="shared" si="18"/>
        <v>484.24199999999996</v>
      </c>
      <c r="N47" s="162">
        <f t="shared" si="18"/>
        <v>6.9371999999999998</v>
      </c>
      <c r="O47" s="162">
        <f t="shared" si="18"/>
        <v>11.55</v>
      </c>
      <c r="P47" s="162">
        <f t="shared" si="18"/>
        <v>423.32490000000001</v>
      </c>
      <c r="Q47" s="162">
        <f t="shared" si="18"/>
        <v>166.19999999999993</v>
      </c>
      <c r="R47" s="162">
        <f t="shared" si="18"/>
        <v>454.58400000000006</v>
      </c>
    </row>
    <row r="48" spans="2:18" ht="15.75" thickBot="1"/>
    <row r="49" spans="2:18">
      <c r="B49" s="16"/>
      <c r="C49" s="148" t="s">
        <v>52</v>
      </c>
      <c r="D49" s="149"/>
      <c r="E49" s="150"/>
      <c r="F49" s="149" t="s">
        <v>53</v>
      </c>
      <c r="G49" s="149"/>
      <c r="H49" s="149"/>
      <c r="I49" s="149"/>
      <c r="J49" s="148" t="s">
        <v>54</v>
      </c>
      <c r="K49" s="149"/>
      <c r="L49" s="150"/>
      <c r="M49" s="149" t="s">
        <v>55</v>
      </c>
      <c r="N49" s="149"/>
      <c r="O49" s="149"/>
      <c r="P49" s="148" t="s">
        <v>56</v>
      </c>
      <c r="Q49" s="149"/>
      <c r="R49" s="150"/>
    </row>
    <row r="50" spans="2:18" ht="68.25" thickBot="1">
      <c r="B50" s="2" t="s">
        <v>34</v>
      </c>
      <c r="C50" s="56" t="s">
        <v>35</v>
      </c>
      <c r="D50" s="57" t="s">
        <v>36</v>
      </c>
      <c r="E50" s="58" t="s">
        <v>37</v>
      </c>
      <c r="F50" s="59" t="s">
        <v>38</v>
      </c>
      <c r="G50" s="57" t="s">
        <v>39</v>
      </c>
      <c r="H50" s="57" t="s">
        <v>40</v>
      </c>
      <c r="I50" s="60" t="s">
        <v>41</v>
      </c>
      <c r="J50" s="56" t="s">
        <v>43</v>
      </c>
      <c r="K50" s="57" t="s">
        <v>44</v>
      </c>
      <c r="L50" s="58" t="s">
        <v>45</v>
      </c>
      <c r="M50" s="59" t="s">
        <v>46</v>
      </c>
      <c r="N50" s="57" t="s">
        <v>47</v>
      </c>
      <c r="O50" s="57" t="s">
        <v>48</v>
      </c>
      <c r="P50" s="56" t="s">
        <v>49</v>
      </c>
      <c r="Q50" s="57" t="s">
        <v>50</v>
      </c>
      <c r="R50" s="58" t="s">
        <v>51</v>
      </c>
    </row>
    <row r="51" spans="2:18">
      <c r="B51" s="20" t="s">
        <v>18</v>
      </c>
      <c r="C51" s="110">
        <f>(C29-C$46)/C$47</f>
        <v>4.870972667582836E-2</v>
      </c>
      <c r="D51" s="110">
        <f t="shared" ref="D51:R51" si="19">(D29-D$46)/D$47</f>
        <v>1</v>
      </c>
      <c r="E51" s="110">
        <f t="shared" si="19"/>
        <v>0.76315789473684215</v>
      </c>
      <c r="F51" s="110">
        <f t="shared" si="19"/>
        <v>0.55365079365079373</v>
      </c>
      <c r="G51" s="110">
        <f t="shared" si="19"/>
        <v>0.60377358490566047</v>
      </c>
      <c r="H51" s="110">
        <f t="shared" si="19"/>
        <v>0.77777777777777801</v>
      </c>
      <c r="I51" s="110">
        <f t="shared" si="19"/>
        <v>0.18181818181818177</v>
      </c>
      <c r="J51" s="110">
        <f t="shared" si="19"/>
        <v>0.17035775127768316</v>
      </c>
      <c r="K51" s="110">
        <f t="shared" si="19"/>
        <v>0.23529411764705863</v>
      </c>
      <c r="L51" s="110">
        <f t="shared" si="19"/>
        <v>0.62173743669653314</v>
      </c>
      <c r="M51" s="110">
        <f t="shared" si="19"/>
        <v>1</v>
      </c>
      <c r="N51" s="110">
        <f t="shared" si="19"/>
        <v>0.35106382978723405</v>
      </c>
      <c r="O51" s="110">
        <f t="shared" si="19"/>
        <v>0.47142857142857125</v>
      </c>
      <c r="P51" s="110">
        <f t="shared" si="19"/>
        <v>0.663843303335098</v>
      </c>
      <c r="Q51" s="110">
        <f t="shared" si="19"/>
        <v>0.50000000000000033</v>
      </c>
      <c r="R51" s="110">
        <f t="shared" si="19"/>
        <v>0.90016366612111287</v>
      </c>
    </row>
    <row r="52" spans="2:18">
      <c r="B52" s="18" t="s">
        <v>19</v>
      </c>
      <c r="C52" s="110">
        <f t="shared" ref="C52:R52" si="20">(C30-C$46)/C$47</f>
        <v>4.5251770675499493E-2</v>
      </c>
      <c r="D52" s="110">
        <f t="shared" si="20"/>
        <v>0.55428571428571427</v>
      </c>
      <c r="E52" s="110">
        <f t="shared" si="20"/>
        <v>1</v>
      </c>
      <c r="F52" s="110">
        <f t="shared" si="20"/>
        <v>0.62349206349206354</v>
      </c>
      <c r="G52" s="110">
        <f t="shared" si="20"/>
        <v>0.63962264150943393</v>
      </c>
      <c r="H52" s="110">
        <f t="shared" si="20"/>
        <v>0.88888888888888906</v>
      </c>
      <c r="I52" s="110">
        <f t="shared" si="20"/>
        <v>0.5454545454545453</v>
      </c>
      <c r="J52" s="110">
        <f t="shared" si="20"/>
        <v>0.25553662691652468</v>
      </c>
      <c r="K52" s="110">
        <f t="shared" si="20"/>
        <v>1</v>
      </c>
      <c r="L52" s="110">
        <f t="shared" si="20"/>
        <v>0.81534865601869888</v>
      </c>
      <c r="M52" s="110">
        <f t="shared" si="20"/>
        <v>0.68652037617554862</v>
      </c>
      <c r="N52" s="110">
        <f t="shared" si="20"/>
        <v>0</v>
      </c>
      <c r="O52" s="110">
        <f t="shared" si="20"/>
        <v>0.89285714285714279</v>
      </c>
      <c r="P52" s="110">
        <f t="shared" si="20"/>
        <v>0.70037056643726847</v>
      </c>
      <c r="Q52" s="110">
        <f t="shared" si="20"/>
        <v>0.50000000000000033</v>
      </c>
      <c r="R52" s="110">
        <f t="shared" si="20"/>
        <v>0</v>
      </c>
    </row>
    <row r="53" spans="2:18">
      <c r="B53" s="18" t="s">
        <v>20</v>
      </c>
      <c r="C53" s="110">
        <f t="shared" ref="C53:R53" si="21">(C31-C$46)/C$47</f>
        <v>0.11881555610369168</v>
      </c>
      <c r="D53" s="110">
        <f t="shared" si="21"/>
        <v>0.46984126984126973</v>
      </c>
      <c r="E53" s="110">
        <f t="shared" si="21"/>
        <v>0.23684210526315785</v>
      </c>
      <c r="F53" s="110">
        <f t="shared" si="21"/>
        <v>0.24634920634920635</v>
      </c>
      <c r="G53" s="110">
        <f t="shared" si="21"/>
        <v>0.64858490566037741</v>
      </c>
      <c r="H53" s="110">
        <f t="shared" si="21"/>
        <v>0.77777777777777801</v>
      </c>
      <c r="I53" s="110">
        <f t="shared" si="21"/>
        <v>0.81818181818181812</v>
      </c>
      <c r="J53" s="110">
        <f t="shared" si="21"/>
        <v>0.76660988074957404</v>
      </c>
      <c r="K53" s="110">
        <f t="shared" si="21"/>
        <v>0.47058823529411759</v>
      </c>
      <c r="L53" s="110">
        <f t="shared" si="21"/>
        <v>0.72574990261005112</v>
      </c>
      <c r="M53" s="110">
        <f t="shared" si="21"/>
        <v>0.77429467084639514</v>
      </c>
      <c r="N53" s="110">
        <f t="shared" si="21"/>
        <v>0.17021276595744683</v>
      </c>
      <c r="O53" s="110">
        <f t="shared" si="21"/>
        <v>0</v>
      </c>
      <c r="P53" s="110">
        <f t="shared" si="21"/>
        <v>0.79407093700370568</v>
      </c>
      <c r="Q53" s="110">
        <f t="shared" si="21"/>
        <v>1</v>
      </c>
      <c r="R53" s="110">
        <f t="shared" si="21"/>
        <v>0.98199672667757765</v>
      </c>
    </row>
    <row r="54" spans="2:18">
      <c r="B54" s="18" t="s">
        <v>21</v>
      </c>
      <c r="C54" s="110">
        <f t="shared" ref="C54:R54" si="22">(C32-C$46)/C$47</f>
        <v>2.3256633426124947E-3</v>
      </c>
      <c r="D54" s="110">
        <f t="shared" si="22"/>
        <v>0.52126984126984122</v>
      </c>
      <c r="E54" s="110">
        <f t="shared" si="22"/>
        <v>0.57894736842105254</v>
      </c>
      <c r="F54" s="110">
        <f t="shared" si="22"/>
        <v>0</v>
      </c>
      <c r="G54" s="110">
        <f t="shared" si="22"/>
        <v>0</v>
      </c>
      <c r="H54" s="110">
        <f t="shared" si="22"/>
        <v>0.66666666666666663</v>
      </c>
      <c r="I54" s="110">
        <f t="shared" si="22"/>
        <v>0.90909090909090895</v>
      </c>
      <c r="J54" s="110">
        <f t="shared" si="22"/>
        <v>0.25553662691652468</v>
      </c>
      <c r="K54" s="110">
        <f t="shared" si="22"/>
        <v>0</v>
      </c>
      <c r="L54" s="110">
        <f t="shared" si="22"/>
        <v>1</v>
      </c>
      <c r="M54" s="110">
        <f t="shared" si="22"/>
        <v>0.64576802507836994</v>
      </c>
      <c r="N54" s="110">
        <f t="shared" si="22"/>
        <v>1</v>
      </c>
      <c r="O54" s="110">
        <f t="shared" si="22"/>
        <v>0.45714285714285707</v>
      </c>
      <c r="P54" s="110">
        <f t="shared" si="22"/>
        <v>1</v>
      </c>
      <c r="Q54" s="110">
        <f t="shared" si="22"/>
        <v>1</v>
      </c>
      <c r="R54" s="110">
        <f t="shared" si="22"/>
        <v>0.81833060556464798</v>
      </c>
    </row>
    <row r="55" spans="2:18">
      <c r="B55" s="18" t="s">
        <v>22</v>
      </c>
      <c r="C55" s="110">
        <f t="shared" ref="C55:R55" si="23">(C33-C$46)/C$47</f>
        <v>0.24409363731397629</v>
      </c>
      <c r="D55" s="110">
        <f t="shared" si="23"/>
        <v>0.5834920634920634</v>
      </c>
      <c r="E55" s="110">
        <f t="shared" si="23"/>
        <v>0.52631578947368418</v>
      </c>
      <c r="F55" s="110">
        <f t="shared" si="23"/>
        <v>0.38285714285714284</v>
      </c>
      <c r="G55" s="110">
        <f t="shared" si="23"/>
        <v>0.49127358490566042</v>
      </c>
      <c r="H55" s="110">
        <f t="shared" si="23"/>
        <v>1</v>
      </c>
      <c r="I55" s="110">
        <f t="shared" si="23"/>
        <v>0.90909090909090895</v>
      </c>
      <c r="J55" s="110">
        <f t="shared" si="23"/>
        <v>0.34071550255536626</v>
      </c>
      <c r="K55" s="110">
        <f t="shared" si="23"/>
        <v>0.17647058823529405</v>
      </c>
      <c r="L55" s="110">
        <f t="shared" si="23"/>
        <v>0.50292169848071744</v>
      </c>
      <c r="M55" s="110">
        <f t="shared" si="23"/>
        <v>0.29467084639498436</v>
      </c>
      <c r="N55" s="110">
        <f t="shared" si="23"/>
        <v>0.18085106382978727</v>
      </c>
      <c r="O55" s="110">
        <f t="shared" si="23"/>
        <v>0.85714285714285732</v>
      </c>
      <c r="P55" s="110">
        <f t="shared" si="23"/>
        <v>1</v>
      </c>
      <c r="Q55" s="110">
        <f t="shared" si="23"/>
        <v>0.50000000000000033</v>
      </c>
      <c r="R55" s="110">
        <f t="shared" si="23"/>
        <v>0.63666121112929619</v>
      </c>
    </row>
    <row r="56" spans="2:18">
      <c r="B56" s="18" t="s">
        <v>23</v>
      </c>
      <c r="C56" s="110">
        <f t="shared" ref="C56:R56" si="24">(C34-C$46)/C$47</f>
        <v>0.23980877879182966</v>
      </c>
      <c r="D56" s="110">
        <f t="shared" si="24"/>
        <v>0.94031746031746033</v>
      </c>
      <c r="E56" s="110">
        <f t="shared" si="24"/>
        <v>0.26315789473684204</v>
      </c>
      <c r="F56" s="110">
        <f t="shared" si="24"/>
        <v>5.7142857142857148E-2</v>
      </c>
      <c r="G56" s="110">
        <f t="shared" si="24"/>
        <v>0.49127358490566042</v>
      </c>
      <c r="H56" s="110">
        <f t="shared" si="24"/>
        <v>0.88888888888888906</v>
      </c>
      <c r="I56" s="110">
        <f t="shared" si="24"/>
        <v>1</v>
      </c>
      <c r="J56" s="110">
        <f t="shared" si="24"/>
        <v>0.42589437819420789</v>
      </c>
      <c r="K56" s="110">
        <f t="shared" si="24"/>
        <v>0.29411764705882354</v>
      </c>
      <c r="L56" s="110">
        <f t="shared" si="24"/>
        <v>0.58317101675107119</v>
      </c>
      <c r="M56" s="110">
        <f t="shared" si="24"/>
        <v>0.42476489028213166</v>
      </c>
      <c r="N56" s="110">
        <f t="shared" si="24"/>
        <v>0</v>
      </c>
      <c r="O56" s="110">
        <f t="shared" si="24"/>
        <v>0.8214285714285714</v>
      </c>
      <c r="P56" s="110">
        <f t="shared" si="24"/>
        <v>0</v>
      </c>
      <c r="Q56" s="110">
        <f t="shared" si="24"/>
        <v>0</v>
      </c>
      <c r="R56" s="110">
        <f t="shared" si="24"/>
        <v>1</v>
      </c>
    </row>
    <row r="57" spans="2:18">
      <c r="B57" s="18" t="s">
        <v>24</v>
      </c>
      <c r="C57" s="110">
        <f t="shared" ref="C57:R57" si="25">(C35-C$46)/C$47</f>
        <v>0.11536229841314584</v>
      </c>
      <c r="D57" s="110">
        <f t="shared" si="25"/>
        <v>0</v>
      </c>
      <c r="E57" s="110">
        <f t="shared" si="25"/>
        <v>0.23684210526315785</v>
      </c>
      <c r="F57" s="110">
        <f t="shared" si="25"/>
        <v>6.3492063492063489E-2</v>
      </c>
      <c r="G57" s="110">
        <f t="shared" si="25"/>
        <v>0.74575471698113205</v>
      </c>
      <c r="H57" s="110">
        <f t="shared" si="25"/>
        <v>0.66666666666666663</v>
      </c>
      <c r="I57" s="110">
        <f t="shared" si="25"/>
        <v>0.27272727272727271</v>
      </c>
      <c r="J57" s="110">
        <f t="shared" si="25"/>
        <v>0</v>
      </c>
      <c r="K57" s="110">
        <f t="shared" si="25"/>
        <v>5.8823529411764587E-2</v>
      </c>
      <c r="L57" s="110">
        <f t="shared" si="25"/>
        <v>0.49629918192442607</v>
      </c>
      <c r="M57" s="110">
        <f t="shared" si="25"/>
        <v>0.78526645768025072</v>
      </c>
      <c r="N57" s="110">
        <f t="shared" si="25"/>
        <v>0</v>
      </c>
      <c r="O57" s="110">
        <f t="shared" si="25"/>
        <v>1</v>
      </c>
      <c r="P57" s="110">
        <f t="shared" si="25"/>
        <v>0.89624139756484922</v>
      </c>
      <c r="Q57" s="110">
        <f t="shared" si="25"/>
        <v>1</v>
      </c>
      <c r="R57" s="110">
        <f t="shared" si="25"/>
        <v>0.77086743044189854</v>
      </c>
    </row>
    <row r="58" spans="2:18">
      <c r="B58" s="18" t="s">
        <v>25</v>
      </c>
      <c r="C58" s="110">
        <f t="shared" ref="C58:R58" si="26">(C36-C$46)/C$47</f>
        <v>7.6948917626883717E-2</v>
      </c>
      <c r="D58" s="110">
        <f t="shared" si="26"/>
        <v>0.20761904761904756</v>
      </c>
      <c r="E58" s="110">
        <f t="shared" si="26"/>
        <v>0.5</v>
      </c>
      <c r="F58" s="110">
        <f t="shared" si="26"/>
        <v>1</v>
      </c>
      <c r="G58" s="110">
        <f t="shared" si="26"/>
        <v>1</v>
      </c>
      <c r="H58" s="110">
        <f t="shared" si="26"/>
        <v>0.55555555555555569</v>
      </c>
      <c r="I58" s="110">
        <f t="shared" si="26"/>
        <v>1</v>
      </c>
      <c r="J58" s="110">
        <f t="shared" si="26"/>
        <v>1</v>
      </c>
      <c r="K58" s="110">
        <f t="shared" si="26"/>
        <v>0.45882352941176469</v>
      </c>
      <c r="L58" s="110">
        <f t="shared" si="26"/>
        <v>0.82197117257499075</v>
      </c>
      <c r="M58" s="110">
        <f t="shared" si="26"/>
        <v>9.8746081504702196E-2</v>
      </c>
      <c r="N58" s="110">
        <f t="shared" si="26"/>
        <v>0.24468085106382981</v>
      </c>
      <c r="O58" s="110">
        <f t="shared" si="26"/>
        <v>0.71428571428571419</v>
      </c>
      <c r="P58" s="110">
        <f t="shared" si="26"/>
        <v>0.96541379918828296</v>
      </c>
      <c r="Q58" s="110">
        <f t="shared" si="26"/>
        <v>1</v>
      </c>
      <c r="R58" s="110">
        <f t="shared" si="26"/>
        <v>0.51718494271685755</v>
      </c>
    </row>
    <row r="59" spans="2:18">
      <c r="B59" s="18" t="s">
        <v>26</v>
      </c>
      <c r="C59" s="110">
        <f t="shared" ref="C59:R59" si="27">(C37-C$46)/C$47</f>
        <v>0.60506947625591689</v>
      </c>
      <c r="D59" s="110">
        <f t="shared" si="27"/>
        <v>0.81968253968253957</v>
      </c>
      <c r="E59" s="110">
        <f t="shared" si="27"/>
        <v>0.34210526315789469</v>
      </c>
      <c r="F59" s="110">
        <f t="shared" si="27"/>
        <v>0.22857142857142859</v>
      </c>
      <c r="G59" s="110">
        <f t="shared" si="27"/>
        <v>0.54740566037735849</v>
      </c>
      <c r="H59" s="110">
        <f t="shared" si="27"/>
        <v>0.55555555555555569</v>
      </c>
      <c r="I59" s="110">
        <f t="shared" si="27"/>
        <v>0.45454545454545442</v>
      </c>
      <c r="J59" s="110">
        <f t="shared" si="27"/>
        <v>0.59625212947189088</v>
      </c>
      <c r="K59" s="110">
        <f t="shared" si="27"/>
        <v>1</v>
      </c>
      <c r="L59" s="110">
        <f t="shared" si="27"/>
        <v>3.2723022984028266E-2</v>
      </c>
      <c r="M59" s="110">
        <f t="shared" si="27"/>
        <v>0.68652037617554862</v>
      </c>
      <c r="N59" s="110">
        <f t="shared" si="27"/>
        <v>0</v>
      </c>
      <c r="O59" s="110">
        <f t="shared" si="27"/>
        <v>0.5714285714285714</v>
      </c>
      <c r="P59" s="110">
        <f t="shared" si="27"/>
        <v>0.83200988177166035</v>
      </c>
      <c r="Q59" s="110">
        <f t="shared" si="27"/>
        <v>0.75000000000000022</v>
      </c>
      <c r="R59" s="110">
        <f t="shared" si="27"/>
        <v>0.40916530278232399</v>
      </c>
    </row>
    <row r="60" spans="2:18">
      <c r="B60" s="18" t="s">
        <v>27</v>
      </c>
      <c r="C60" s="110">
        <f t="shared" ref="C60:R60" si="28">(C38-C$46)/C$47</f>
        <v>1</v>
      </c>
      <c r="D60" s="110">
        <f t="shared" si="28"/>
        <v>0.50984126984126976</v>
      </c>
      <c r="E60" s="110">
        <f t="shared" si="28"/>
        <v>0.10526315789473681</v>
      </c>
      <c r="F60" s="110">
        <f t="shared" si="28"/>
        <v>6.3492063492063489E-2</v>
      </c>
      <c r="G60" s="110">
        <f t="shared" si="28"/>
        <v>0.43702830188679254</v>
      </c>
      <c r="H60" s="110">
        <f t="shared" si="28"/>
        <v>0.66666666666666663</v>
      </c>
      <c r="I60" s="110">
        <f t="shared" si="28"/>
        <v>0.5454545454545453</v>
      </c>
      <c r="J60" s="110">
        <f t="shared" si="28"/>
        <v>0</v>
      </c>
      <c r="K60" s="110">
        <f t="shared" si="28"/>
        <v>0.23529411764705863</v>
      </c>
      <c r="L60" s="110">
        <f t="shared" si="28"/>
        <v>0.45539540319439076</v>
      </c>
      <c r="M60" s="110">
        <f t="shared" si="28"/>
        <v>0.36363636363636365</v>
      </c>
      <c r="N60" s="110">
        <f t="shared" si="28"/>
        <v>0</v>
      </c>
      <c r="O60" s="110">
        <f t="shared" si="28"/>
        <v>0.62857142857142856</v>
      </c>
      <c r="P60" s="110">
        <f t="shared" si="28"/>
        <v>0.73636844891476971</v>
      </c>
      <c r="Q60" s="110">
        <f t="shared" si="28"/>
        <v>1</v>
      </c>
      <c r="R60" s="110">
        <f t="shared" si="28"/>
        <v>0.57283142389525366</v>
      </c>
    </row>
    <row r="61" spans="2:18">
      <c r="B61" s="18" t="s">
        <v>28</v>
      </c>
      <c r="C61" s="110">
        <f t="shared" ref="C61:R61" si="29">(C39-C$46)/C$47</f>
        <v>0.18339147491689864</v>
      </c>
      <c r="D61" s="110">
        <f t="shared" si="29"/>
        <v>0.53142857142857136</v>
      </c>
      <c r="E61" s="110">
        <f t="shared" si="29"/>
        <v>0.15789473684210523</v>
      </c>
      <c r="F61" s="110">
        <f t="shared" si="29"/>
        <v>0.13904761904761903</v>
      </c>
      <c r="G61" s="110">
        <f t="shared" si="29"/>
        <v>0.35141509433962259</v>
      </c>
      <c r="H61" s="110">
        <f t="shared" si="29"/>
        <v>0.22222222222222215</v>
      </c>
      <c r="I61" s="110">
        <f t="shared" si="29"/>
        <v>0.63636363636363624</v>
      </c>
      <c r="J61" s="110">
        <f t="shared" si="29"/>
        <v>0.59625212947189088</v>
      </c>
      <c r="K61" s="110">
        <f t="shared" si="29"/>
        <v>0.70588235294117618</v>
      </c>
      <c r="L61" s="110">
        <f t="shared" si="29"/>
        <v>0.19633813790416849</v>
      </c>
      <c r="M61" s="110">
        <f t="shared" si="29"/>
        <v>0.33855799373040757</v>
      </c>
      <c r="N61" s="110">
        <f t="shared" si="29"/>
        <v>0</v>
      </c>
      <c r="O61" s="110">
        <f t="shared" si="29"/>
        <v>0.89285714285714279</v>
      </c>
      <c r="P61" s="110">
        <f t="shared" si="29"/>
        <v>0.78242456326098464</v>
      </c>
      <c r="Q61" s="110">
        <f t="shared" si="29"/>
        <v>1</v>
      </c>
      <c r="R61" s="110">
        <f t="shared" si="29"/>
        <v>0.90016366612111287</v>
      </c>
    </row>
    <row r="62" spans="2:18">
      <c r="B62" s="18" t="s">
        <v>29</v>
      </c>
      <c r="C62" s="110">
        <f t="shared" ref="C62:R62" si="30">(C40-C$46)/C$47</f>
        <v>0</v>
      </c>
      <c r="D62" s="110">
        <f t="shared" si="30"/>
        <v>0.42349206349206342</v>
      </c>
      <c r="E62" s="110">
        <f t="shared" si="30"/>
        <v>0</v>
      </c>
      <c r="F62" s="110">
        <f t="shared" si="30"/>
        <v>0</v>
      </c>
      <c r="G62" s="110">
        <f t="shared" si="30"/>
        <v>0</v>
      </c>
      <c r="H62" s="110">
        <f t="shared" si="30"/>
        <v>0</v>
      </c>
      <c r="I62" s="110">
        <f t="shared" si="30"/>
        <v>0</v>
      </c>
      <c r="J62" s="110">
        <f t="shared" si="30"/>
        <v>0.34071550255536626</v>
      </c>
      <c r="K62" s="110">
        <f t="shared" si="30"/>
        <v>0.17647058823529405</v>
      </c>
      <c r="L62" s="110">
        <f t="shared" si="30"/>
        <v>3.2723022984028266E-2</v>
      </c>
      <c r="M62" s="110">
        <f t="shared" si="30"/>
        <v>0</v>
      </c>
      <c r="N62" s="110">
        <f t="shared" si="30"/>
        <v>0</v>
      </c>
      <c r="O62" s="110">
        <f t="shared" si="30"/>
        <v>0.42857142857142866</v>
      </c>
      <c r="P62" s="110">
        <f t="shared" si="30"/>
        <v>0.72860419975295576</v>
      </c>
      <c r="Q62" s="110">
        <f t="shared" si="30"/>
        <v>1</v>
      </c>
      <c r="R62" s="110">
        <f t="shared" si="30"/>
        <v>0.40916530278232399</v>
      </c>
    </row>
    <row r="63" spans="2:18">
      <c r="B63" s="18" t="s">
        <v>30</v>
      </c>
      <c r="C63" s="110">
        <f t="shared" ref="C63:R63" si="31">(C41-C$46)/C$47</f>
        <v>0.96698262799957713</v>
      </c>
      <c r="D63" s="110">
        <f t="shared" si="31"/>
        <v>0.64761904761904754</v>
      </c>
      <c r="E63" s="110">
        <f t="shared" si="31"/>
        <v>0.57894736842105254</v>
      </c>
      <c r="F63" s="110">
        <f t="shared" si="31"/>
        <v>0.22031746031746033</v>
      </c>
      <c r="G63" s="110">
        <f t="shared" si="31"/>
        <v>0.94056603773584913</v>
      </c>
      <c r="H63" s="110">
        <f t="shared" si="31"/>
        <v>0.66666666666666663</v>
      </c>
      <c r="I63" s="110">
        <f t="shared" si="31"/>
        <v>0.90909090909090895</v>
      </c>
      <c r="J63" s="110">
        <f t="shared" si="31"/>
        <v>0.59625212947189088</v>
      </c>
      <c r="K63" s="110">
        <f t="shared" si="31"/>
        <v>0.52941176470588214</v>
      </c>
      <c r="L63" s="110">
        <f t="shared" si="31"/>
        <v>0</v>
      </c>
      <c r="M63" s="110">
        <f t="shared" si="31"/>
        <v>0.77429467084639514</v>
      </c>
      <c r="N63" s="110">
        <f t="shared" si="31"/>
        <v>2.1276595744680854E-2</v>
      </c>
      <c r="O63" s="110">
        <f t="shared" si="31"/>
        <v>0.3571428571428571</v>
      </c>
      <c r="P63" s="110">
        <f t="shared" si="31"/>
        <v>0.83200988177166035</v>
      </c>
      <c r="Q63" s="110">
        <f t="shared" si="31"/>
        <v>0.50000000000000033</v>
      </c>
      <c r="R63" s="110">
        <f t="shared" si="31"/>
        <v>0.16366612111292961</v>
      </c>
    </row>
    <row r="64" spans="2:18">
      <c r="B64" s="18" t="s">
        <v>31</v>
      </c>
      <c r="C64" s="110">
        <f t="shared" ref="C64:R64" si="32">(C42-C$46)/C$47</f>
        <v>0.45395538954860987</v>
      </c>
      <c r="D64" s="110">
        <f t="shared" si="32"/>
        <v>0.63809523809523805</v>
      </c>
      <c r="E64" s="110">
        <f t="shared" si="32"/>
        <v>0</v>
      </c>
      <c r="F64" s="110">
        <f t="shared" si="32"/>
        <v>0.14095238095238097</v>
      </c>
      <c r="G64" s="110">
        <f t="shared" si="32"/>
        <v>0.7297169811320755</v>
      </c>
      <c r="H64" s="110">
        <f t="shared" si="32"/>
        <v>0.66666666666666663</v>
      </c>
      <c r="I64" s="110">
        <f t="shared" si="32"/>
        <v>0.90909090909090895</v>
      </c>
      <c r="J64" s="110">
        <f t="shared" si="32"/>
        <v>0.50085178875638847</v>
      </c>
      <c r="K64" s="110">
        <f t="shared" si="32"/>
        <v>0.52941176470588214</v>
      </c>
      <c r="L64" s="110">
        <f t="shared" si="32"/>
        <v>0.53408648227502931</v>
      </c>
      <c r="M64" s="110">
        <f t="shared" si="32"/>
        <v>0.25078369905956116</v>
      </c>
      <c r="N64" s="110">
        <f t="shared" si="32"/>
        <v>0</v>
      </c>
      <c r="O64" s="110">
        <f t="shared" si="32"/>
        <v>0.40714285714285714</v>
      </c>
      <c r="P64" s="110">
        <f t="shared" si="32"/>
        <v>0.75419092994529713</v>
      </c>
      <c r="Q64" s="110">
        <f t="shared" si="32"/>
        <v>0.75000000000000022</v>
      </c>
      <c r="R64" s="110">
        <f t="shared" si="32"/>
        <v>0.16366612111292961</v>
      </c>
    </row>
    <row r="65" spans="2:18">
      <c r="B65" s="18" t="s">
        <v>32</v>
      </c>
      <c r="C65" s="110">
        <f t="shared" ref="C65:R65" si="33">(C43-C$46)/C$47</f>
        <v>0.16292563750190867</v>
      </c>
      <c r="D65" s="110">
        <f t="shared" si="33"/>
        <v>0.41142857142857137</v>
      </c>
      <c r="E65" s="110">
        <f t="shared" si="33"/>
        <v>0.63157894736842102</v>
      </c>
      <c r="F65" s="110">
        <f t="shared" si="33"/>
        <v>0.18031746031746029</v>
      </c>
      <c r="G65" s="110">
        <f t="shared" si="33"/>
        <v>0.62051886792452837</v>
      </c>
      <c r="H65" s="110">
        <f t="shared" si="33"/>
        <v>0.88888888888888906</v>
      </c>
      <c r="I65" s="110">
        <f t="shared" si="33"/>
        <v>0.81818181818181812</v>
      </c>
      <c r="J65" s="110">
        <f t="shared" si="33"/>
        <v>0.76660988074957404</v>
      </c>
      <c r="K65" s="110">
        <f t="shared" si="33"/>
        <v>0.88235294117647056</v>
      </c>
      <c r="L65" s="110">
        <f t="shared" si="33"/>
        <v>0.5796649785742114</v>
      </c>
      <c r="M65" s="110">
        <f t="shared" si="33"/>
        <v>0.21630094043887152</v>
      </c>
      <c r="N65" s="110">
        <f t="shared" si="33"/>
        <v>0</v>
      </c>
      <c r="O65" s="110">
        <f t="shared" si="33"/>
        <v>0.95</v>
      </c>
      <c r="P65" s="110">
        <f t="shared" si="33"/>
        <v>0.81559908240691714</v>
      </c>
      <c r="Q65" s="110">
        <f t="shared" si="33"/>
        <v>1</v>
      </c>
      <c r="R65" s="110">
        <f t="shared" si="33"/>
        <v>0.49099836333878882</v>
      </c>
    </row>
    <row r="66" spans="2:18" ht="15.75" thickBot="1">
      <c r="B66" s="19" t="s">
        <v>33</v>
      </c>
      <c r="C66" s="110">
        <f t="shared" ref="C66:R66" si="34">(C44-C$46)/C$47</f>
        <v>9.7330185465778693E-2</v>
      </c>
      <c r="D66" s="110">
        <f t="shared" si="34"/>
        <v>0.42476190476190473</v>
      </c>
      <c r="E66" s="110">
        <f t="shared" si="34"/>
        <v>0</v>
      </c>
      <c r="F66" s="110">
        <f t="shared" si="34"/>
        <v>6.412698412698413E-2</v>
      </c>
      <c r="G66" s="110">
        <f t="shared" si="34"/>
        <v>0.25235849056603776</v>
      </c>
      <c r="H66" s="110">
        <f t="shared" si="34"/>
        <v>0.88888888888888906</v>
      </c>
      <c r="I66" s="110">
        <f t="shared" si="34"/>
        <v>0</v>
      </c>
      <c r="J66" s="110">
        <f t="shared" si="34"/>
        <v>0.34071550255536626</v>
      </c>
      <c r="K66" s="110">
        <f t="shared" si="34"/>
        <v>0.17647058823529405</v>
      </c>
      <c r="L66" s="110">
        <f t="shared" si="34"/>
        <v>0.82275029216984841</v>
      </c>
      <c r="M66" s="110">
        <f t="shared" si="34"/>
        <v>1.5673981191222579E-3</v>
      </c>
      <c r="N66" s="110">
        <f t="shared" si="34"/>
        <v>0</v>
      </c>
      <c r="O66" s="110">
        <f t="shared" si="34"/>
        <v>0.42857142857142866</v>
      </c>
      <c r="P66" s="110">
        <f t="shared" si="34"/>
        <v>0.72860419975295576</v>
      </c>
      <c r="Q66" s="110">
        <f t="shared" si="34"/>
        <v>1</v>
      </c>
      <c r="R66" s="110">
        <f t="shared" si="34"/>
        <v>0.40916530278232399</v>
      </c>
    </row>
    <row r="67" spans="2:18">
      <c r="B67" s="100" t="s">
        <v>84</v>
      </c>
      <c r="C67" s="111">
        <f>AVERAGE(C51:C66)</f>
        <v>0.27256069628950985</v>
      </c>
      <c r="D67" s="111">
        <f t="shared" ref="D67:O67" si="35">AVERAGE(D51:D66)</f>
        <v>0.54269841269841257</v>
      </c>
      <c r="E67" s="111">
        <f t="shared" si="35"/>
        <v>0.37006578947368418</v>
      </c>
      <c r="F67" s="111">
        <f t="shared" si="35"/>
        <v>0.24773809523809526</v>
      </c>
      <c r="G67" s="111">
        <f t="shared" si="35"/>
        <v>0.53120577830188687</v>
      </c>
      <c r="H67" s="111">
        <f t="shared" si="35"/>
        <v>0.67361111111111116</v>
      </c>
      <c r="I67" s="111">
        <f t="shared" si="35"/>
        <v>0.61931818181818166</v>
      </c>
      <c r="J67" s="111">
        <f t="shared" si="35"/>
        <v>0.43451873935264057</v>
      </c>
      <c r="K67" s="111">
        <f t="shared" si="35"/>
        <v>0.43308823529411761</v>
      </c>
      <c r="L67" s="111">
        <f t="shared" si="35"/>
        <v>0.51380502532138705</v>
      </c>
      <c r="M67" s="111">
        <f t="shared" si="35"/>
        <v>0.45885579937304072</v>
      </c>
      <c r="N67" s="111">
        <f t="shared" si="35"/>
        <v>0.12300531914893618</v>
      </c>
      <c r="O67" s="111">
        <f t="shared" si="35"/>
        <v>0.61741071428571426</v>
      </c>
      <c r="P67" s="111">
        <f>AVERAGE(P51:P66)</f>
        <v>0.76435944944415046</v>
      </c>
      <c r="Q67" s="111">
        <f t="shared" ref="Q67" si="36">AVERAGE(Q51:Q66)</f>
        <v>0.78125000000000011</v>
      </c>
      <c r="R67" s="111">
        <f t="shared" ref="R67" si="37">AVERAGE(R51:R66)</f>
        <v>0.57150163666121123</v>
      </c>
    </row>
    <row r="69" spans="2:18" ht="76.5" customHeight="1">
      <c r="B69" s="2" t="s">
        <v>34</v>
      </c>
      <c r="C69" s="161" t="str">
        <f>C49</f>
        <v>منابع انسانی</v>
      </c>
      <c r="D69" s="161" t="str">
        <f>F49</f>
        <v>مراقبت های اجتماعی</v>
      </c>
      <c r="E69" s="161" t="str">
        <f>J49</f>
        <v>کیفیت زندگی</v>
      </c>
      <c r="F69" s="161" t="str">
        <f>M49</f>
        <v>زیرساخت های نهادی</v>
      </c>
      <c r="G69" s="161" t="str">
        <f>P49</f>
        <v>مشارکت</v>
      </c>
      <c r="H69" t="s">
        <v>96</v>
      </c>
    </row>
    <row r="70" spans="2:18">
      <c r="B70" s="20" t="s">
        <v>18</v>
      </c>
      <c r="C70" s="111">
        <f>AVERAGE(C51:E51)</f>
        <v>0.60395587380422355</v>
      </c>
      <c r="D70" s="111">
        <f>AVERAGE(F51:I51)</f>
        <v>0.52925508453810344</v>
      </c>
      <c r="E70" s="111">
        <f>AVERAGE(J51:L51)</f>
        <v>0.34246310187375828</v>
      </c>
      <c r="F70" s="111">
        <f>AVERAGE(M51:O51)</f>
        <v>0.60749746707193508</v>
      </c>
      <c r="G70" s="111">
        <f>AVERAGE(P51:R51)</f>
        <v>0.68800232315207044</v>
      </c>
      <c r="H70" s="167">
        <f>AVERAGE(C70:G70)</f>
        <v>0.55423477008801814</v>
      </c>
    </row>
    <row r="71" spans="2:18">
      <c r="B71" s="18" t="s">
        <v>19</v>
      </c>
      <c r="C71" s="111">
        <f t="shared" ref="C71:C85" si="38">AVERAGE(C52:E52)</f>
        <v>0.53317916165373791</v>
      </c>
      <c r="D71" s="111">
        <f t="shared" ref="D71:D85" si="39">AVERAGE(F52:I52)</f>
        <v>0.67436453483623293</v>
      </c>
      <c r="E71" s="111">
        <f t="shared" ref="E71:E85" si="40">AVERAGE(J52:L52)</f>
        <v>0.69029509431174108</v>
      </c>
      <c r="F71" s="111">
        <f t="shared" ref="F71:F85" si="41">AVERAGE(M52:O52)</f>
        <v>0.52645917301089717</v>
      </c>
      <c r="G71" s="111">
        <f t="shared" ref="G71:G85" si="42">AVERAGE(P52:R52)</f>
        <v>0.40012352214575625</v>
      </c>
      <c r="H71" s="167">
        <f t="shared" ref="H71:H85" si="43">AVERAGE(C71:G71)</f>
        <v>0.56488429719167299</v>
      </c>
    </row>
    <row r="72" spans="2:18">
      <c r="B72" s="18" t="s">
        <v>20</v>
      </c>
      <c r="C72" s="111">
        <f t="shared" si="38"/>
        <v>0.27516631040270639</v>
      </c>
      <c r="D72" s="111">
        <f t="shared" si="39"/>
        <v>0.62272342699229499</v>
      </c>
      <c r="E72" s="111">
        <f t="shared" si="40"/>
        <v>0.65431600621791419</v>
      </c>
      <c r="F72" s="111">
        <f t="shared" si="41"/>
        <v>0.31483581226794732</v>
      </c>
      <c r="G72" s="111">
        <f t="shared" si="42"/>
        <v>0.92535588789376122</v>
      </c>
      <c r="H72" s="167">
        <f t="shared" si="43"/>
        <v>0.55847948875492481</v>
      </c>
    </row>
    <row r="73" spans="2:18">
      <c r="B73" s="18" t="s">
        <v>21</v>
      </c>
      <c r="C73" s="111">
        <f t="shared" si="38"/>
        <v>0.36751429101116878</v>
      </c>
      <c r="D73" s="111">
        <f t="shared" si="39"/>
        <v>0.39393939393939392</v>
      </c>
      <c r="E73" s="111">
        <f t="shared" si="40"/>
        <v>0.41851220897217489</v>
      </c>
      <c r="F73" s="111">
        <f t="shared" si="41"/>
        <v>0.70097029407374245</v>
      </c>
      <c r="G73" s="111">
        <f t="shared" si="42"/>
        <v>0.93944353518821588</v>
      </c>
      <c r="H73" s="167">
        <f t="shared" si="43"/>
        <v>0.56407594463693911</v>
      </c>
    </row>
    <row r="74" spans="2:18">
      <c r="B74" s="18" t="s">
        <v>22</v>
      </c>
      <c r="C74" s="111">
        <f t="shared" si="38"/>
        <v>0.45130049675990797</v>
      </c>
      <c r="D74" s="111">
        <f t="shared" si="39"/>
        <v>0.69580540921342804</v>
      </c>
      <c r="E74" s="111">
        <f t="shared" si="40"/>
        <v>0.34003592975712588</v>
      </c>
      <c r="F74" s="111">
        <f t="shared" si="41"/>
        <v>0.44422158912254295</v>
      </c>
      <c r="G74" s="111">
        <f t="shared" si="42"/>
        <v>0.71222040370976547</v>
      </c>
      <c r="H74" s="167">
        <f t="shared" si="43"/>
        <v>0.52871676571255399</v>
      </c>
    </row>
    <row r="75" spans="2:18">
      <c r="B75" s="18" t="s">
        <v>23</v>
      </c>
      <c r="C75" s="111">
        <f t="shared" si="38"/>
        <v>0.48109471128204401</v>
      </c>
      <c r="D75" s="111">
        <f t="shared" si="39"/>
        <v>0.60932633273435166</v>
      </c>
      <c r="E75" s="111">
        <f t="shared" si="40"/>
        <v>0.43439434733470089</v>
      </c>
      <c r="F75" s="111">
        <f t="shared" si="41"/>
        <v>0.41539782057023439</v>
      </c>
      <c r="G75" s="111">
        <f t="shared" si="42"/>
        <v>0.33333333333333331</v>
      </c>
      <c r="H75" s="167">
        <f t="shared" si="43"/>
        <v>0.45470930905093293</v>
      </c>
    </row>
    <row r="76" spans="2:18">
      <c r="B76" s="18" t="s">
        <v>24</v>
      </c>
      <c r="C76" s="111">
        <f t="shared" si="38"/>
        <v>0.11740146789210122</v>
      </c>
      <c r="D76" s="111">
        <f t="shared" si="39"/>
        <v>0.43716017996678375</v>
      </c>
      <c r="E76" s="111">
        <f t="shared" si="40"/>
        <v>0.1850409037787302</v>
      </c>
      <c r="F76" s="111">
        <f t="shared" si="41"/>
        <v>0.59508881922675017</v>
      </c>
      <c r="G76" s="111">
        <f t="shared" si="42"/>
        <v>0.88903627600224933</v>
      </c>
      <c r="H76" s="167">
        <f t="shared" si="43"/>
        <v>0.44474552937332296</v>
      </c>
    </row>
    <row r="77" spans="2:18">
      <c r="B77" s="18" t="s">
        <v>25</v>
      </c>
      <c r="C77" s="111">
        <f t="shared" si="38"/>
        <v>0.26152265508197708</v>
      </c>
      <c r="D77" s="111">
        <f t="shared" si="39"/>
        <v>0.88888888888888895</v>
      </c>
      <c r="E77" s="111">
        <f t="shared" si="40"/>
        <v>0.76026490066225172</v>
      </c>
      <c r="F77" s="111">
        <f t="shared" si="41"/>
        <v>0.3525708822847487</v>
      </c>
      <c r="G77" s="111">
        <f t="shared" si="42"/>
        <v>0.82753291396838013</v>
      </c>
      <c r="H77" s="167">
        <f t="shared" si="43"/>
        <v>0.61815604817724934</v>
      </c>
    </row>
    <row r="78" spans="2:18">
      <c r="B78" s="18" t="s">
        <v>26</v>
      </c>
      <c r="C78" s="111">
        <f t="shared" si="38"/>
        <v>0.58895242636545042</v>
      </c>
      <c r="D78" s="111">
        <f t="shared" si="39"/>
        <v>0.44651952476244933</v>
      </c>
      <c r="E78" s="111">
        <f t="shared" si="40"/>
        <v>0.54299171748530639</v>
      </c>
      <c r="F78" s="111">
        <f t="shared" si="41"/>
        <v>0.41931631586803997</v>
      </c>
      <c r="G78" s="111">
        <f t="shared" si="42"/>
        <v>0.66372506151799493</v>
      </c>
      <c r="H78" s="167">
        <f t="shared" si="43"/>
        <v>0.53230100919984824</v>
      </c>
    </row>
    <row r="79" spans="2:18">
      <c r="B79" s="18" t="s">
        <v>27</v>
      </c>
      <c r="C79" s="111">
        <f t="shared" si="38"/>
        <v>0.53836814257866883</v>
      </c>
      <c r="D79" s="111">
        <f t="shared" si="39"/>
        <v>0.42816039437501696</v>
      </c>
      <c r="E79" s="111">
        <f t="shared" si="40"/>
        <v>0.23022984028048313</v>
      </c>
      <c r="F79" s="111">
        <f t="shared" si="41"/>
        <v>0.33073593073593072</v>
      </c>
      <c r="G79" s="111">
        <f t="shared" si="42"/>
        <v>0.76973329093667442</v>
      </c>
      <c r="H79" s="167">
        <f t="shared" si="43"/>
        <v>0.45944551978135484</v>
      </c>
    </row>
    <row r="80" spans="2:18">
      <c r="B80" s="18" t="s">
        <v>28</v>
      </c>
      <c r="C80" s="111">
        <f t="shared" si="38"/>
        <v>0.29090492772919174</v>
      </c>
      <c r="D80" s="111">
        <f t="shared" si="39"/>
        <v>0.337262142993275</v>
      </c>
      <c r="E80" s="111">
        <f t="shared" si="40"/>
        <v>0.49949087343907844</v>
      </c>
      <c r="F80" s="111">
        <f t="shared" si="41"/>
        <v>0.4104717121958501</v>
      </c>
      <c r="G80" s="111">
        <f t="shared" si="42"/>
        <v>0.89419607646069921</v>
      </c>
      <c r="H80" s="167">
        <f t="shared" si="43"/>
        <v>0.48646514656361883</v>
      </c>
    </row>
    <row r="81" spans="2:8">
      <c r="B81" s="18" t="s">
        <v>29</v>
      </c>
      <c r="C81" s="111">
        <f t="shared" si="38"/>
        <v>0.14116402116402113</v>
      </c>
      <c r="D81" s="111">
        <f t="shared" si="39"/>
        <v>0</v>
      </c>
      <c r="E81" s="111">
        <f t="shared" si="40"/>
        <v>0.18330303792489619</v>
      </c>
      <c r="F81" s="111">
        <f t="shared" si="41"/>
        <v>0.14285714285714288</v>
      </c>
      <c r="G81" s="111">
        <f t="shared" si="42"/>
        <v>0.71258983417842658</v>
      </c>
      <c r="H81" s="167">
        <f t="shared" si="43"/>
        <v>0.23598280722489734</v>
      </c>
    </row>
    <row r="82" spans="2:8">
      <c r="B82" s="18" t="s">
        <v>30</v>
      </c>
      <c r="C82" s="111">
        <f t="shared" si="38"/>
        <v>0.73118301467989244</v>
      </c>
      <c r="D82" s="111">
        <f t="shared" si="39"/>
        <v>0.68416026845272127</v>
      </c>
      <c r="E82" s="111">
        <f t="shared" si="40"/>
        <v>0.37522129805925769</v>
      </c>
      <c r="F82" s="111">
        <f t="shared" si="41"/>
        <v>0.38423804124464439</v>
      </c>
      <c r="G82" s="111">
        <f t="shared" si="42"/>
        <v>0.49855866762819678</v>
      </c>
      <c r="H82" s="167">
        <f t="shared" si="43"/>
        <v>0.53467225801294249</v>
      </c>
    </row>
    <row r="83" spans="2:8">
      <c r="B83" s="18" t="s">
        <v>31</v>
      </c>
      <c r="C83" s="111">
        <f t="shared" si="38"/>
        <v>0.36401687588128268</v>
      </c>
      <c r="D83" s="111">
        <f t="shared" si="39"/>
        <v>0.61160673446050806</v>
      </c>
      <c r="E83" s="111">
        <f t="shared" si="40"/>
        <v>0.52145001191243334</v>
      </c>
      <c r="F83" s="111">
        <f t="shared" si="41"/>
        <v>0.21930885206747278</v>
      </c>
      <c r="G83" s="111">
        <f t="shared" si="42"/>
        <v>0.55595235035274226</v>
      </c>
      <c r="H83" s="167">
        <f t="shared" si="43"/>
        <v>0.45446696493488786</v>
      </c>
    </row>
    <row r="84" spans="2:8">
      <c r="B84" s="18" t="s">
        <v>32</v>
      </c>
      <c r="C84" s="111">
        <f t="shared" si="38"/>
        <v>0.40197771876630034</v>
      </c>
      <c r="D84" s="111">
        <f t="shared" si="39"/>
        <v>0.62697675882817405</v>
      </c>
      <c r="E84" s="111">
        <f t="shared" si="40"/>
        <v>0.74287593350008529</v>
      </c>
      <c r="F84" s="111">
        <f t="shared" si="41"/>
        <v>0.38876698014629052</v>
      </c>
      <c r="G84" s="111">
        <f t="shared" si="42"/>
        <v>0.76886581524856856</v>
      </c>
      <c r="H84" s="167">
        <f t="shared" si="43"/>
        <v>0.58589264129788377</v>
      </c>
    </row>
    <row r="85" spans="2:8" ht="15.75" thickBot="1">
      <c r="B85" s="19" t="s">
        <v>33</v>
      </c>
      <c r="C85" s="111">
        <f t="shared" si="38"/>
        <v>0.17403069674256114</v>
      </c>
      <c r="D85" s="111">
        <f t="shared" si="39"/>
        <v>0.30134359089547774</v>
      </c>
      <c r="E85" s="111">
        <f t="shared" si="40"/>
        <v>0.44664546098683622</v>
      </c>
      <c r="F85" s="111">
        <f t="shared" si="41"/>
        <v>0.14337960889685031</v>
      </c>
      <c r="G85" s="111">
        <f t="shared" si="42"/>
        <v>0.71258983417842658</v>
      </c>
      <c r="H85" s="167">
        <f t="shared" si="43"/>
        <v>0.35559783834003039</v>
      </c>
    </row>
    <row r="86" spans="2:8">
      <c r="C86" s="111">
        <f>AVERAGE(C70:C85)</f>
        <v>0.39510829948720227</v>
      </c>
      <c r="D86" s="111">
        <f t="shared" ref="D86:G86" si="44">AVERAGE(D70:D85)</f>
        <v>0.51796829161731883</v>
      </c>
      <c r="E86" s="111">
        <f t="shared" si="44"/>
        <v>0.46047066665604836</v>
      </c>
      <c r="F86" s="111">
        <f t="shared" si="44"/>
        <v>0.39975727760256374</v>
      </c>
      <c r="G86" s="111">
        <f t="shared" si="44"/>
        <v>0.7057036953684539</v>
      </c>
    </row>
  </sheetData>
  <mergeCells count="17">
    <mergeCell ref="C49:E49"/>
    <mergeCell ref="F49:I49"/>
    <mergeCell ref="J49:L49"/>
    <mergeCell ref="M49:O49"/>
    <mergeCell ref="P49:R49"/>
    <mergeCell ref="M5:O5"/>
    <mergeCell ref="P5:R5"/>
    <mergeCell ref="C27:E27"/>
    <mergeCell ref="F27:I27"/>
    <mergeCell ref="J27:L27"/>
    <mergeCell ref="M27:O27"/>
    <mergeCell ref="P27:R27"/>
    <mergeCell ref="F3:K3"/>
    <mergeCell ref="G4:H4"/>
    <mergeCell ref="C5:E5"/>
    <mergeCell ref="F5:I5"/>
    <mergeCell ref="J5:L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5"/>
  <sheetViews>
    <sheetView tabSelected="1" topLeftCell="A85" workbookViewId="0">
      <selection activeCell="B89" sqref="B89:E104"/>
    </sheetView>
  </sheetViews>
  <sheetFormatPr defaultColWidth="6.140625" defaultRowHeight="15"/>
  <cols>
    <col min="2" max="2" width="8.85546875" customWidth="1"/>
  </cols>
  <sheetData>
    <row r="1" spans="2:12" ht="15.75" thickBot="1"/>
    <row r="2" spans="2:12">
      <c r="B2" s="16"/>
      <c r="C2" s="148" t="s">
        <v>67</v>
      </c>
      <c r="D2" s="149"/>
      <c r="E2" s="150"/>
      <c r="F2" s="148" t="s">
        <v>68</v>
      </c>
      <c r="G2" s="149"/>
      <c r="H2" s="150"/>
      <c r="I2" s="149" t="s">
        <v>66</v>
      </c>
      <c r="J2" s="149"/>
      <c r="K2" s="149"/>
      <c r="L2" s="150"/>
    </row>
    <row r="3" spans="2:12" ht="78.75">
      <c r="B3" s="2" t="s">
        <v>34</v>
      </c>
      <c r="C3" s="61" t="s">
        <v>57</v>
      </c>
      <c r="D3" s="62" t="s">
        <v>58</v>
      </c>
      <c r="E3" s="63" t="s">
        <v>42</v>
      </c>
      <c r="F3" s="64" t="s">
        <v>59</v>
      </c>
      <c r="G3" s="65" t="s">
        <v>60</v>
      </c>
      <c r="H3" s="63" t="s">
        <v>61</v>
      </c>
      <c r="I3" s="66" t="s">
        <v>62</v>
      </c>
      <c r="J3" s="65" t="s">
        <v>63</v>
      </c>
      <c r="K3" s="62" t="s">
        <v>65</v>
      </c>
      <c r="L3" s="63" t="s">
        <v>64</v>
      </c>
    </row>
    <row r="4" spans="2:12">
      <c r="B4" s="18" t="s">
        <v>18</v>
      </c>
      <c r="C4" s="28">
        <v>70</v>
      </c>
      <c r="D4" s="21">
        <v>65.569999999999993</v>
      </c>
      <c r="E4" s="24">
        <v>34.43</v>
      </c>
      <c r="F4" s="28">
        <v>3.75</v>
      </c>
      <c r="G4" s="21">
        <v>65.150000000000006</v>
      </c>
      <c r="H4" s="24">
        <v>2.8</v>
      </c>
      <c r="I4" s="27">
        <v>1.7</v>
      </c>
      <c r="J4" s="21">
        <v>1.65</v>
      </c>
      <c r="K4" s="21">
        <v>1</v>
      </c>
      <c r="L4" s="24">
        <v>1.8</v>
      </c>
    </row>
    <row r="5" spans="2:12">
      <c r="B5" s="18" t="s">
        <v>19</v>
      </c>
      <c r="C5" s="28">
        <v>15</v>
      </c>
      <c r="D5" s="21">
        <v>66.2</v>
      </c>
      <c r="E5" s="24">
        <v>33.799999999999997</v>
      </c>
      <c r="F5" s="28">
        <v>3.57</v>
      </c>
      <c r="G5" s="21">
        <v>63.18</v>
      </c>
      <c r="H5" s="24">
        <v>4.0999999999999996</v>
      </c>
      <c r="I5" s="27">
        <v>1.7</v>
      </c>
      <c r="J5" s="21">
        <v>1.65</v>
      </c>
      <c r="K5" s="22">
        <v>1</v>
      </c>
      <c r="L5" s="24">
        <v>2.15</v>
      </c>
    </row>
    <row r="6" spans="2:12">
      <c r="B6" s="18" t="s">
        <v>20</v>
      </c>
      <c r="C6" s="28">
        <v>90</v>
      </c>
      <c r="D6" s="21">
        <v>70.760000000000005</v>
      </c>
      <c r="E6" s="24">
        <v>29.24</v>
      </c>
      <c r="F6" s="28">
        <v>6.66</v>
      </c>
      <c r="G6" s="21">
        <v>53.64</v>
      </c>
      <c r="H6" s="24">
        <v>4.3600000000000003</v>
      </c>
      <c r="I6" s="27">
        <v>1</v>
      </c>
      <c r="J6" s="21">
        <v>1.3</v>
      </c>
      <c r="K6" s="22">
        <v>1.2307692307692308</v>
      </c>
      <c r="L6" s="24">
        <v>2</v>
      </c>
    </row>
    <row r="7" spans="2:12">
      <c r="B7" s="18" t="s">
        <v>21</v>
      </c>
      <c r="C7" s="28">
        <v>65</v>
      </c>
      <c r="D7" s="21">
        <v>72.03</v>
      </c>
      <c r="E7" s="24">
        <v>27.97</v>
      </c>
      <c r="F7" s="28">
        <v>4.87</v>
      </c>
      <c r="G7" s="21">
        <v>61.27</v>
      </c>
      <c r="H7" s="24">
        <v>1.6</v>
      </c>
      <c r="I7" s="27">
        <v>1.05</v>
      </c>
      <c r="J7" s="21">
        <v>1.05</v>
      </c>
      <c r="K7" s="22">
        <v>1</v>
      </c>
      <c r="L7" s="24">
        <v>1.8</v>
      </c>
    </row>
    <row r="8" spans="2:12">
      <c r="B8" s="18" t="s">
        <v>22</v>
      </c>
      <c r="C8" s="28">
        <v>80</v>
      </c>
      <c r="D8" s="21">
        <v>62.63</v>
      </c>
      <c r="E8" s="24">
        <v>37.369999999999997</v>
      </c>
      <c r="F8" s="28">
        <v>4.4400000000000004</v>
      </c>
      <c r="G8" s="21">
        <v>71.53</v>
      </c>
      <c r="H8" s="24">
        <v>5.83</v>
      </c>
      <c r="I8" s="27">
        <v>1.05</v>
      </c>
      <c r="J8" s="21">
        <v>1.3</v>
      </c>
      <c r="K8" s="22">
        <v>1</v>
      </c>
      <c r="L8" s="24">
        <v>1.45</v>
      </c>
    </row>
    <row r="9" spans="2:12">
      <c r="B9" s="18" t="s">
        <v>23</v>
      </c>
      <c r="C9" s="28">
        <v>90</v>
      </c>
      <c r="D9" s="21">
        <v>57.58</v>
      </c>
      <c r="E9" s="24">
        <v>42.42</v>
      </c>
      <c r="F9" s="28">
        <v>4.54</v>
      </c>
      <c r="G9" s="21">
        <v>70.86</v>
      </c>
      <c r="H9" s="24">
        <v>3.91</v>
      </c>
      <c r="I9" s="27">
        <v>1.4</v>
      </c>
      <c r="J9" s="21">
        <v>1.35</v>
      </c>
      <c r="K9" s="22">
        <v>0.53846153846153844</v>
      </c>
      <c r="L9" s="24">
        <v>1.65</v>
      </c>
    </row>
    <row r="10" spans="2:12">
      <c r="B10" s="18" t="s">
        <v>24</v>
      </c>
      <c r="C10" s="28">
        <v>90</v>
      </c>
      <c r="D10" s="21">
        <v>63.33</v>
      </c>
      <c r="E10" s="24">
        <v>36.67</v>
      </c>
      <c r="F10" s="28">
        <v>3.33</v>
      </c>
      <c r="G10" s="21">
        <v>65.33</v>
      </c>
      <c r="H10" s="24">
        <v>4.3099999999999996</v>
      </c>
      <c r="I10" s="27">
        <v>1.25</v>
      </c>
      <c r="J10" s="21">
        <v>1.1499999999999999</v>
      </c>
      <c r="K10" s="22">
        <v>0.42857142857142855</v>
      </c>
      <c r="L10" s="24">
        <v>1.75</v>
      </c>
    </row>
    <row r="11" spans="2:12">
      <c r="B11" s="18" t="s">
        <v>25</v>
      </c>
      <c r="C11" s="28">
        <v>90</v>
      </c>
      <c r="D11" s="21">
        <v>67.569999999999993</v>
      </c>
      <c r="E11" s="24">
        <v>32.43</v>
      </c>
      <c r="F11" s="28">
        <v>5.79</v>
      </c>
      <c r="G11" s="21">
        <v>59.33</v>
      </c>
      <c r="H11" s="24">
        <v>5.37</v>
      </c>
      <c r="I11" s="27">
        <v>1.21</v>
      </c>
      <c r="J11" s="21">
        <v>1.1100000000000001</v>
      </c>
      <c r="K11" s="22">
        <v>1</v>
      </c>
      <c r="L11" s="24">
        <v>2.68</v>
      </c>
    </row>
    <row r="12" spans="2:12">
      <c r="B12" s="18" t="s">
        <v>26</v>
      </c>
      <c r="C12" s="28">
        <v>35</v>
      </c>
      <c r="D12" s="21">
        <v>62.37</v>
      </c>
      <c r="E12" s="24">
        <v>37.630000000000003</v>
      </c>
      <c r="F12" s="28">
        <v>1.92</v>
      </c>
      <c r="G12" s="21">
        <v>62.49</v>
      </c>
      <c r="H12" s="24">
        <v>2.14</v>
      </c>
      <c r="I12" s="27">
        <v>1.45</v>
      </c>
      <c r="J12" s="21">
        <v>1.55</v>
      </c>
      <c r="K12" s="22">
        <v>3.5</v>
      </c>
      <c r="L12" s="24">
        <v>2.15</v>
      </c>
    </row>
    <row r="13" spans="2:12">
      <c r="B13" s="18" t="s">
        <v>27</v>
      </c>
      <c r="C13" s="28">
        <v>95</v>
      </c>
      <c r="D13" s="21">
        <v>65.72</v>
      </c>
      <c r="E13" s="24">
        <v>34.28</v>
      </c>
      <c r="F13" s="28">
        <v>3.4</v>
      </c>
      <c r="G13" s="21">
        <v>63.5</v>
      </c>
      <c r="H13" s="24">
        <v>2.41</v>
      </c>
      <c r="I13" s="27">
        <v>1.35</v>
      </c>
      <c r="J13" s="21">
        <v>1.4</v>
      </c>
      <c r="K13" s="22">
        <v>1.2307692307692308</v>
      </c>
      <c r="L13" s="24">
        <v>1.65</v>
      </c>
    </row>
    <row r="14" spans="2:12">
      <c r="B14" s="18" t="s">
        <v>28</v>
      </c>
      <c r="C14" s="28">
        <v>40</v>
      </c>
      <c r="D14" s="21">
        <v>63.67</v>
      </c>
      <c r="E14" s="24">
        <v>36.33</v>
      </c>
      <c r="F14" s="28">
        <v>2.5</v>
      </c>
      <c r="G14" s="21">
        <v>66.3</v>
      </c>
      <c r="H14" s="24">
        <v>3.31</v>
      </c>
      <c r="I14" s="27">
        <v>1.6</v>
      </c>
      <c r="J14" s="21">
        <v>1.7</v>
      </c>
      <c r="K14" s="22">
        <v>1</v>
      </c>
      <c r="L14" s="24">
        <v>2.35</v>
      </c>
    </row>
    <row r="15" spans="2:12">
      <c r="B15" s="18" t="s">
        <v>29</v>
      </c>
      <c r="C15" s="28">
        <v>85</v>
      </c>
      <c r="D15" s="21">
        <v>72.03</v>
      </c>
      <c r="E15" s="24">
        <v>27.97</v>
      </c>
      <c r="F15" s="28">
        <v>2.85</v>
      </c>
      <c r="G15" s="21">
        <v>57.04</v>
      </c>
      <c r="H15" s="24">
        <v>1.6</v>
      </c>
      <c r="I15" s="27">
        <v>1.1000000000000001</v>
      </c>
      <c r="J15" s="21">
        <v>1.1499999999999999</v>
      </c>
      <c r="K15" s="22">
        <v>1.2307692307692308</v>
      </c>
      <c r="L15" s="24">
        <v>1.55</v>
      </c>
    </row>
    <row r="16" spans="2:12">
      <c r="B16" s="18" t="s">
        <v>30</v>
      </c>
      <c r="C16" s="28">
        <v>40</v>
      </c>
      <c r="D16" s="21">
        <v>57.59</v>
      </c>
      <c r="E16" s="24">
        <v>42.41</v>
      </c>
      <c r="F16" s="28">
        <v>2.2200000000000002</v>
      </c>
      <c r="G16" s="21">
        <v>59.26</v>
      </c>
      <c r="H16" s="24">
        <v>4.09</v>
      </c>
      <c r="I16" s="27">
        <v>1.4</v>
      </c>
      <c r="J16" s="21">
        <v>1.4</v>
      </c>
      <c r="K16" s="22">
        <v>0.42857142857142855</v>
      </c>
      <c r="L16" s="24">
        <v>2.6</v>
      </c>
    </row>
    <row r="17" spans="2:12">
      <c r="B17" s="18" t="s">
        <v>31</v>
      </c>
      <c r="C17" s="28">
        <v>60</v>
      </c>
      <c r="D17" s="21">
        <v>67.06</v>
      </c>
      <c r="E17" s="24">
        <v>32.94</v>
      </c>
      <c r="F17" s="28">
        <v>2.38</v>
      </c>
      <c r="G17" s="21">
        <v>61.18</v>
      </c>
      <c r="H17" s="24">
        <v>3.06</v>
      </c>
      <c r="I17" s="27">
        <v>1.3</v>
      </c>
      <c r="J17" s="21">
        <v>1.5</v>
      </c>
      <c r="K17" s="22">
        <v>1.2307692307692308</v>
      </c>
      <c r="L17" s="24">
        <v>2.1</v>
      </c>
    </row>
    <row r="18" spans="2:12">
      <c r="B18" s="18" t="s">
        <v>32</v>
      </c>
      <c r="C18" s="28">
        <v>50</v>
      </c>
      <c r="D18" s="21">
        <v>68.040000000000006</v>
      </c>
      <c r="E18" s="24">
        <v>31.96</v>
      </c>
      <c r="F18" s="28">
        <v>4.49</v>
      </c>
      <c r="G18" s="21">
        <v>60.22</v>
      </c>
      <c r="H18" s="24">
        <v>2.66</v>
      </c>
      <c r="I18" s="27">
        <v>1.35</v>
      </c>
      <c r="J18" s="21">
        <v>1.2</v>
      </c>
      <c r="K18" s="22">
        <v>0.53846153846153844</v>
      </c>
      <c r="L18" s="24">
        <v>2.15</v>
      </c>
    </row>
    <row r="19" spans="2:12">
      <c r="B19" s="18" t="s">
        <v>33</v>
      </c>
      <c r="C19" s="28">
        <v>85</v>
      </c>
      <c r="D19" s="21">
        <v>68.28</v>
      </c>
      <c r="E19" s="24">
        <v>30.72</v>
      </c>
      <c r="F19" s="28">
        <v>2.85</v>
      </c>
      <c r="G19" s="21">
        <v>57.04</v>
      </c>
      <c r="H19" s="24">
        <v>5.81</v>
      </c>
      <c r="I19" s="27">
        <v>1.1000000000000001</v>
      </c>
      <c r="J19" s="21">
        <v>1.1499999999999999</v>
      </c>
      <c r="K19" s="22">
        <v>1.2307692307692308</v>
      </c>
      <c r="L19" s="24">
        <v>1.55</v>
      </c>
    </row>
    <row r="20" spans="2:12" ht="15.75" thickBot="1">
      <c r="B20" s="30" t="s">
        <v>69</v>
      </c>
      <c r="C20" s="31">
        <v>8.6300000000000008</v>
      </c>
      <c r="D20" s="32">
        <v>7.63</v>
      </c>
      <c r="E20" s="33">
        <v>7.88</v>
      </c>
      <c r="F20" s="34">
        <v>7.19</v>
      </c>
      <c r="G20" s="32">
        <v>8.31</v>
      </c>
      <c r="H20" s="33">
        <v>8.1300000000000008</v>
      </c>
      <c r="I20" s="35">
        <v>7.5</v>
      </c>
      <c r="J20" s="36">
        <v>7.19</v>
      </c>
      <c r="K20" s="37">
        <v>7.88</v>
      </c>
      <c r="L20" s="38">
        <v>7.75</v>
      </c>
    </row>
    <row r="22" spans="2:12" ht="15.75" thickBot="1">
      <c r="D22" s="151" t="s">
        <v>88</v>
      </c>
      <c r="E22" s="151"/>
      <c r="F22" s="151"/>
      <c r="G22" s="151"/>
      <c r="H22" s="151"/>
      <c r="I22" s="151"/>
    </row>
    <row r="23" spans="2:12">
      <c r="B23" s="16"/>
      <c r="C23" s="148" t="s">
        <v>67</v>
      </c>
      <c r="D23" s="149"/>
      <c r="E23" s="150"/>
      <c r="F23" s="148" t="s">
        <v>68</v>
      </c>
      <c r="G23" s="149"/>
      <c r="H23" s="150"/>
      <c r="I23" s="148" t="s">
        <v>66</v>
      </c>
      <c r="J23" s="149"/>
      <c r="K23" s="149"/>
      <c r="L23" s="150"/>
    </row>
    <row r="24" spans="2:12" ht="78.75">
      <c r="B24" s="2" t="s">
        <v>34</v>
      </c>
      <c r="C24" s="61" t="s">
        <v>57</v>
      </c>
      <c r="D24" s="62" t="s">
        <v>58</v>
      </c>
      <c r="E24" s="63" t="s">
        <v>42</v>
      </c>
      <c r="F24" s="64" t="s">
        <v>59</v>
      </c>
      <c r="G24" s="65" t="s">
        <v>60</v>
      </c>
      <c r="H24" s="63" t="s">
        <v>61</v>
      </c>
      <c r="I24" s="66" t="s">
        <v>62</v>
      </c>
      <c r="J24" s="65" t="s">
        <v>63</v>
      </c>
      <c r="K24" s="62" t="s">
        <v>65</v>
      </c>
      <c r="L24" s="63" t="s">
        <v>64</v>
      </c>
    </row>
    <row r="25" spans="2:12">
      <c r="B25" s="18" t="s">
        <v>18</v>
      </c>
      <c r="C25" s="28">
        <f>100-C4</f>
        <v>30</v>
      </c>
      <c r="D25" s="28">
        <f t="shared" ref="D25:D40" si="0">100-D4</f>
        <v>34.430000000000007</v>
      </c>
      <c r="E25" s="24">
        <f>E4</f>
        <v>34.43</v>
      </c>
      <c r="F25" s="24">
        <f t="shared" ref="F25:J25" si="1">F4</f>
        <v>3.75</v>
      </c>
      <c r="G25" s="24">
        <f t="shared" si="1"/>
        <v>65.150000000000006</v>
      </c>
      <c r="H25" s="24">
        <f t="shared" si="1"/>
        <v>2.8</v>
      </c>
      <c r="I25" s="24">
        <f t="shared" si="1"/>
        <v>1.7</v>
      </c>
      <c r="J25" s="24">
        <f t="shared" si="1"/>
        <v>1.65</v>
      </c>
      <c r="K25" s="28">
        <f t="shared" ref="K25:K40" si="2">100-K4</f>
        <v>99</v>
      </c>
      <c r="L25" s="24">
        <f>L4</f>
        <v>1.8</v>
      </c>
    </row>
    <row r="26" spans="2:12">
      <c r="B26" s="18" t="s">
        <v>19</v>
      </c>
      <c r="C26" s="28">
        <f t="shared" ref="C26" si="3">100-C5</f>
        <v>85</v>
      </c>
      <c r="D26" s="28">
        <f t="shared" si="0"/>
        <v>33.799999999999997</v>
      </c>
      <c r="E26" s="24">
        <f t="shared" ref="E26:J26" si="4">E5</f>
        <v>33.799999999999997</v>
      </c>
      <c r="F26" s="24">
        <f t="shared" si="4"/>
        <v>3.57</v>
      </c>
      <c r="G26" s="24">
        <f t="shared" si="4"/>
        <v>63.18</v>
      </c>
      <c r="H26" s="24">
        <f t="shared" si="4"/>
        <v>4.0999999999999996</v>
      </c>
      <c r="I26" s="24">
        <f t="shared" si="4"/>
        <v>1.7</v>
      </c>
      <c r="J26" s="24">
        <f t="shared" si="4"/>
        <v>1.65</v>
      </c>
      <c r="K26" s="28">
        <f t="shared" si="2"/>
        <v>99</v>
      </c>
      <c r="L26" s="24">
        <f t="shared" ref="L26:L40" si="5">L5</f>
        <v>2.15</v>
      </c>
    </row>
    <row r="27" spans="2:12">
      <c r="B27" s="18" t="s">
        <v>20</v>
      </c>
      <c r="C27" s="28">
        <f t="shared" ref="C27" si="6">100-C6</f>
        <v>10</v>
      </c>
      <c r="D27" s="28">
        <f t="shared" si="0"/>
        <v>29.239999999999995</v>
      </c>
      <c r="E27" s="24">
        <f t="shared" ref="E27:J27" si="7">E6</f>
        <v>29.24</v>
      </c>
      <c r="F27" s="24">
        <f t="shared" si="7"/>
        <v>6.66</v>
      </c>
      <c r="G27" s="24">
        <f t="shared" si="7"/>
        <v>53.64</v>
      </c>
      <c r="H27" s="24">
        <f t="shared" si="7"/>
        <v>4.3600000000000003</v>
      </c>
      <c r="I27" s="24">
        <f t="shared" si="7"/>
        <v>1</v>
      </c>
      <c r="J27" s="24">
        <f t="shared" si="7"/>
        <v>1.3</v>
      </c>
      <c r="K27" s="28">
        <f t="shared" si="2"/>
        <v>98.769230769230774</v>
      </c>
      <c r="L27" s="24">
        <f t="shared" si="5"/>
        <v>2</v>
      </c>
    </row>
    <row r="28" spans="2:12">
      <c r="B28" s="18" t="s">
        <v>21</v>
      </c>
      <c r="C28" s="28">
        <f t="shared" ref="C28" si="8">100-C7</f>
        <v>35</v>
      </c>
      <c r="D28" s="28">
        <f t="shared" si="0"/>
        <v>27.97</v>
      </c>
      <c r="E28" s="24">
        <f t="shared" ref="E28:J28" si="9">E7</f>
        <v>27.97</v>
      </c>
      <c r="F28" s="24">
        <f t="shared" si="9"/>
        <v>4.87</v>
      </c>
      <c r="G28" s="24">
        <f t="shared" si="9"/>
        <v>61.27</v>
      </c>
      <c r="H28" s="24">
        <f t="shared" si="9"/>
        <v>1.6</v>
      </c>
      <c r="I28" s="24">
        <f t="shared" si="9"/>
        <v>1.05</v>
      </c>
      <c r="J28" s="24">
        <f t="shared" si="9"/>
        <v>1.05</v>
      </c>
      <c r="K28" s="28">
        <f t="shared" si="2"/>
        <v>99</v>
      </c>
      <c r="L28" s="24">
        <f t="shared" si="5"/>
        <v>1.8</v>
      </c>
    </row>
    <row r="29" spans="2:12">
      <c r="B29" s="18" t="s">
        <v>22</v>
      </c>
      <c r="C29" s="28">
        <f t="shared" ref="C29" si="10">100-C8</f>
        <v>20</v>
      </c>
      <c r="D29" s="28">
        <f t="shared" si="0"/>
        <v>37.369999999999997</v>
      </c>
      <c r="E29" s="24">
        <f t="shared" ref="E29:J29" si="11">E8</f>
        <v>37.369999999999997</v>
      </c>
      <c r="F29" s="24">
        <f t="shared" si="11"/>
        <v>4.4400000000000004</v>
      </c>
      <c r="G29" s="24">
        <f t="shared" si="11"/>
        <v>71.53</v>
      </c>
      <c r="H29" s="24">
        <f t="shared" si="11"/>
        <v>5.83</v>
      </c>
      <c r="I29" s="24">
        <f t="shared" si="11"/>
        <v>1.05</v>
      </c>
      <c r="J29" s="24">
        <f t="shared" si="11"/>
        <v>1.3</v>
      </c>
      <c r="K29" s="28">
        <f t="shared" si="2"/>
        <v>99</v>
      </c>
      <c r="L29" s="24">
        <f t="shared" si="5"/>
        <v>1.45</v>
      </c>
    </row>
    <row r="30" spans="2:12">
      <c r="B30" s="18" t="s">
        <v>23</v>
      </c>
      <c r="C30" s="28">
        <f t="shared" ref="C30" si="12">100-C9</f>
        <v>10</v>
      </c>
      <c r="D30" s="28">
        <f t="shared" si="0"/>
        <v>42.42</v>
      </c>
      <c r="E30" s="24">
        <f t="shared" ref="E30:J30" si="13">E9</f>
        <v>42.42</v>
      </c>
      <c r="F30" s="24">
        <f t="shared" si="13"/>
        <v>4.54</v>
      </c>
      <c r="G30" s="24">
        <f t="shared" si="13"/>
        <v>70.86</v>
      </c>
      <c r="H30" s="24">
        <f t="shared" si="13"/>
        <v>3.91</v>
      </c>
      <c r="I30" s="24">
        <f t="shared" si="13"/>
        <v>1.4</v>
      </c>
      <c r="J30" s="24">
        <f t="shared" si="13"/>
        <v>1.35</v>
      </c>
      <c r="K30" s="28">
        <f t="shared" si="2"/>
        <v>99.461538461538467</v>
      </c>
      <c r="L30" s="24">
        <f t="shared" si="5"/>
        <v>1.65</v>
      </c>
    </row>
    <row r="31" spans="2:12">
      <c r="B31" s="18" t="s">
        <v>24</v>
      </c>
      <c r="C31" s="28">
        <f t="shared" ref="C31" si="14">100-C10</f>
        <v>10</v>
      </c>
      <c r="D31" s="28">
        <f t="shared" si="0"/>
        <v>36.67</v>
      </c>
      <c r="E31" s="24">
        <f t="shared" ref="E31:J31" si="15">E10</f>
        <v>36.67</v>
      </c>
      <c r="F31" s="24">
        <f t="shared" si="15"/>
        <v>3.33</v>
      </c>
      <c r="G31" s="24">
        <f t="shared" si="15"/>
        <v>65.33</v>
      </c>
      <c r="H31" s="24">
        <f t="shared" si="15"/>
        <v>4.3099999999999996</v>
      </c>
      <c r="I31" s="24">
        <f t="shared" si="15"/>
        <v>1.25</v>
      </c>
      <c r="J31" s="24">
        <f t="shared" si="15"/>
        <v>1.1499999999999999</v>
      </c>
      <c r="K31" s="28">
        <f t="shared" si="2"/>
        <v>99.571428571428569</v>
      </c>
      <c r="L31" s="24">
        <f t="shared" si="5"/>
        <v>1.75</v>
      </c>
    </row>
    <row r="32" spans="2:12">
      <c r="B32" s="18" t="s">
        <v>25</v>
      </c>
      <c r="C32" s="28">
        <f t="shared" ref="C32" si="16">100-C11</f>
        <v>10</v>
      </c>
      <c r="D32" s="28">
        <f t="shared" si="0"/>
        <v>32.430000000000007</v>
      </c>
      <c r="E32" s="24">
        <f t="shared" ref="E32:J32" si="17">E11</f>
        <v>32.43</v>
      </c>
      <c r="F32" s="24">
        <f t="shared" si="17"/>
        <v>5.79</v>
      </c>
      <c r="G32" s="24">
        <f t="shared" si="17"/>
        <v>59.33</v>
      </c>
      <c r="H32" s="24">
        <f t="shared" si="17"/>
        <v>5.37</v>
      </c>
      <c r="I32" s="24">
        <f t="shared" si="17"/>
        <v>1.21</v>
      </c>
      <c r="J32" s="24">
        <f t="shared" si="17"/>
        <v>1.1100000000000001</v>
      </c>
      <c r="K32" s="28">
        <f t="shared" si="2"/>
        <v>99</v>
      </c>
      <c r="L32" s="24">
        <f t="shared" si="5"/>
        <v>2.68</v>
      </c>
    </row>
    <row r="33" spans="2:12">
      <c r="B33" s="18" t="s">
        <v>26</v>
      </c>
      <c r="C33" s="28">
        <f t="shared" ref="C33" si="18">100-C12</f>
        <v>65</v>
      </c>
      <c r="D33" s="28">
        <f t="shared" si="0"/>
        <v>37.630000000000003</v>
      </c>
      <c r="E33" s="24">
        <f t="shared" ref="E33:J33" si="19">E12</f>
        <v>37.630000000000003</v>
      </c>
      <c r="F33" s="24">
        <f t="shared" si="19"/>
        <v>1.92</v>
      </c>
      <c r="G33" s="24">
        <f t="shared" si="19"/>
        <v>62.49</v>
      </c>
      <c r="H33" s="24">
        <f t="shared" si="19"/>
        <v>2.14</v>
      </c>
      <c r="I33" s="24">
        <f t="shared" si="19"/>
        <v>1.45</v>
      </c>
      <c r="J33" s="24">
        <f t="shared" si="19"/>
        <v>1.55</v>
      </c>
      <c r="K33" s="28">
        <f t="shared" si="2"/>
        <v>96.5</v>
      </c>
      <c r="L33" s="24">
        <f t="shared" si="5"/>
        <v>2.15</v>
      </c>
    </row>
    <row r="34" spans="2:12">
      <c r="B34" s="18" t="s">
        <v>27</v>
      </c>
      <c r="C34" s="28">
        <f t="shared" ref="C34" si="20">100-C13</f>
        <v>5</v>
      </c>
      <c r="D34" s="28">
        <f t="shared" si="0"/>
        <v>34.28</v>
      </c>
      <c r="E34" s="24">
        <f t="shared" ref="E34:J34" si="21">E13</f>
        <v>34.28</v>
      </c>
      <c r="F34" s="24">
        <f t="shared" si="21"/>
        <v>3.4</v>
      </c>
      <c r="G34" s="24">
        <f t="shared" si="21"/>
        <v>63.5</v>
      </c>
      <c r="H34" s="24">
        <f t="shared" si="21"/>
        <v>2.41</v>
      </c>
      <c r="I34" s="24">
        <f t="shared" si="21"/>
        <v>1.35</v>
      </c>
      <c r="J34" s="24">
        <f t="shared" si="21"/>
        <v>1.4</v>
      </c>
      <c r="K34" s="28">
        <f t="shared" si="2"/>
        <v>98.769230769230774</v>
      </c>
      <c r="L34" s="24">
        <f t="shared" si="5"/>
        <v>1.65</v>
      </c>
    </row>
    <row r="35" spans="2:12">
      <c r="B35" s="18" t="s">
        <v>28</v>
      </c>
      <c r="C35" s="28">
        <f t="shared" ref="C35" si="22">100-C14</f>
        <v>60</v>
      </c>
      <c r="D35" s="28">
        <f t="shared" si="0"/>
        <v>36.33</v>
      </c>
      <c r="E35" s="24">
        <f t="shared" ref="E35:J35" si="23">E14</f>
        <v>36.33</v>
      </c>
      <c r="F35" s="24">
        <f t="shared" si="23"/>
        <v>2.5</v>
      </c>
      <c r="G35" s="24">
        <f t="shared" si="23"/>
        <v>66.3</v>
      </c>
      <c r="H35" s="24">
        <f t="shared" si="23"/>
        <v>3.31</v>
      </c>
      <c r="I35" s="24">
        <f t="shared" si="23"/>
        <v>1.6</v>
      </c>
      <c r="J35" s="24">
        <f t="shared" si="23"/>
        <v>1.7</v>
      </c>
      <c r="K35" s="28">
        <f t="shared" si="2"/>
        <v>99</v>
      </c>
      <c r="L35" s="24">
        <f t="shared" si="5"/>
        <v>2.35</v>
      </c>
    </row>
    <row r="36" spans="2:12">
      <c r="B36" s="18" t="s">
        <v>29</v>
      </c>
      <c r="C36" s="28">
        <f t="shared" ref="C36" si="24">100-C15</f>
        <v>15</v>
      </c>
      <c r="D36" s="28">
        <f t="shared" si="0"/>
        <v>27.97</v>
      </c>
      <c r="E36" s="24">
        <f t="shared" ref="E36:J36" si="25">E15</f>
        <v>27.97</v>
      </c>
      <c r="F36" s="24">
        <f t="shared" si="25"/>
        <v>2.85</v>
      </c>
      <c r="G36" s="24">
        <f t="shared" si="25"/>
        <v>57.04</v>
      </c>
      <c r="H36" s="24">
        <f t="shared" si="25"/>
        <v>1.6</v>
      </c>
      <c r="I36" s="24">
        <f t="shared" si="25"/>
        <v>1.1000000000000001</v>
      </c>
      <c r="J36" s="24">
        <f t="shared" si="25"/>
        <v>1.1499999999999999</v>
      </c>
      <c r="K36" s="28">
        <f t="shared" si="2"/>
        <v>98.769230769230774</v>
      </c>
      <c r="L36" s="24">
        <f t="shared" si="5"/>
        <v>1.55</v>
      </c>
    </row>
    <row r="37" spans="2:12">
      <c r="B37" s="18" t="s">
        <v>30</v>
      </c>
      <c r="C37" s="28">
        <f t="shared" ref="C37" si="26">100-C16</f>
        <v>60</v>
      </c>
      <c r="D37" s="28">
        <f t="shared" si="0"/>
        <v>42.41</v>
      </c>
      <c r="E37" s="24">
        <f t="shared" ref="E37:J37" si="27">E16</f>
        <v>42.41</v>
      </c>
      <c r="F37" s="24">
        <f t="shared" si="27"/>
        <v>2.2200000000000002</v>
      </c>
      <c r="G37" s="24">
        <f t="shared" si="27"/>
        <v>59.26</v>
      </c>
      <c r="H37" s="24">
        <f t="shared" si="27"/>
        <v>4.09</v>
      </c>
      <c r="I37" s="24">
        <f t="shared" si="27"/>
        <v>1.4</v>
      </c>
      <c r="J37" s="24">
        <f t="shared" si="27"/>
        <v>1.4</v>
      </c>
      <c r="K37" s="28">
        <f t="shared" si="2"/>
        <v>99.571428571428569</v>
      </c>
      <c r="L37" s="24">
        <f t="shared" si="5"/>
        <v>2.6</v>
      </c>
    </row>
    <row r="38" spans="2:12">
      <c r="B38" s="18" t="s">
        <v>31</v>
      </c>
      <c r="C38" s="28">
        <f t="shared" ref="C38" si="28">100-C17</f>
        <v>40</v>
      </c>
      <c r="D38" s="28">
        <f t="shared" si="0"/>
        <v>32.94</v>
      </c>
      <c r="E38" s="24">
        <f t="shared" ref="E38:J38" si="29">E17</f>
        <v>32.94</v>
      </c>
      <c r="F38" s="24">
        <f t="shared" si="29"/>
        <v>2.38</v>
      </c>
      <c r="G38" s="24">
        <f t="shared" si="29"/>
        <v>61.18</v>
      </c>
      <c r="H38" s="24">
        <f t="shared" si="29"/>
        <v>3.06</v>
      </c>
      <c r="I38" s="24">
        <f t="shared" si="29"/>
        <v>1.3</v>
      </c>
      <c r="J38" s="24">
        <f t="shared" si="29"/>
        <v>1.5</v>
      </c>
      <c r="K38" s="28">
        <f t="shared" si="2"/>
        <v>98.769230769230774</v>
      </c>
      <c r="L38" s="24">
        <f t="shared" si="5"/>
        <v>2.1</v>
      </c>
    </row>
    <row r="39" spans="2:12">
      <c r="B39" s="18" t="s">
        <v>32</v>
      </c>
      <c r="C39" s="28">
        <f t="shared" ref="C39" si="30">100-C18</f>
        <v>50</v>
      </c>
      <c r="D39" s="28">
        <f t="shared" si="0"/>
        <v>31.959999999999994</v>
      </c>
      <c r="E39" s="24">
        <f t="shared" ref="E39:J39" si="31">E18</f>
        <v>31.96</v>
      </c>
      <c r="F39" s="24">
        <f t="shared" si="31"/>
        <v>4.49</v>
      </c>
      <c r="G39" s="24">
        <f t="shared" si="31"/>
        <v>60.22</v>
      </c>
      <c r="H39" s="24">
        <f t="shared" si="31"/>
        <v>2.66</v>
      </c>
      <c r="I39" s="24">
        <f t="shared" si="31"/>
        <v>1.35</v>
      </c>
      <c r="J39" s="24">
        <f t="shared" si="31"/>
        <v>1.2</v>
      </c>
      <c r="K39" s="28">
        <f t="shared" si="2"/>
        <v>99.461538461538467</v>
      </c>
      <c r="L39" s="24">
        <f t="shared" si="5"/>
        <v>2.15</v>
      </c>
    </row>
    <row r="40" spans="2:12">
      <c r="B40" s="18" t="s">
        <v>33</v>
      </c>
      <c r="C40" s="28">
        <f t="shared" ref="C40" si="32">100-C19</f>
        <v>15</v>
      </c>
      <c r="D40" s="28">
        <f t="shared" si="0"/>
        <v>31.72</v>
      </c>
      <c r="E40" s="24">
        <f t="shared" ref="E40:J40" si="33">E19</f>
        <v>30.72</v>
      </c>
      <c r="F40" s="24">
        <f t="shared" si="33"/>
        <v>2.85</v>
      </c>
      <c r="G40" s="24">
        <f t="shared" si="33"/>
        <v>57.04</v>
      </c>
      <c r="H40" s="24">
        <f t="shared" si="33"/>
        <v>5.81</v>
      </c>
      <c r="I40" s="24">
        <f t="shared" si="33"/>
        <v>1.1000000000000001</v>
      </c>
      <c r="J40" s="24">
        <f t="shared" si="33"/>
        <v>1.1499999999999999</v>
      </c>
      <c r="K40" s="28">
        <f t="shared" si="2"/>
        <v>98.769230769230774</v>
      </c>
      <c r="L40" s="24">
        <f t="shared" si="5"/>
        <v>1.55</v>
      </c>
    </row>
    <row r="41" spans="2:12" ht="15.75" thickBot="1">
      <c r="B41" s="30" t="s">
        <v>69</v>
      </c>
      <c r="C41" s="31">
        <v>8.6300000000000008</v>
      </c>
      <c r="D41" s="32">
        <v>7.63</v>
      </c>
      <c r="E41" s="33">
        <v>7.88</v>
      </c>
      <c r="F41" s="34">
        <v>7.19</v>
      </c>
      <c r="G41" s="32">
        <v>8.31</v>
      </c>
      <c r="H41" s="33">
        <v>8.1300000000000008</v>
      </c>
      <c r="I41" s="35">
        <v>7.5</v>
      </c>
      <c r="J41" s="36">
        <v>7.19</v>
      </c>
      <c r="K41" s="37">
        <v>7.88</v>
      </c>
      <c r="L41" s="38">
        <v>7.75</v>
      </c>
    </row>
    <row r="43" spans="2:12" ht="15.75" thickBot="1">
      <c r="D43" s="151" t="s">
        <v>89</v>
      </c>
      <c r="E43" s="151"/>
      <c r="F43" s="151"/>
      <c r="G43" s="151"/>
      <c r="H43" s="151"/>
      <c r="I43" s="151"/>
    </row>
    <row r="44" spans="2:12">
      <c r="B44" s="16"/>
      <c r="C44" s="148" t="s">
        <v>67</v>
      </c>
      <c r="D44" s="149"/>
      <c r="E44" s="150"/>
      <c r="F44" s="148" t="s">
        <v>68</v>
      </c>
      <c r="G44" s="149"/>
      <c r="H44" s="150"/>
      <c r="I44" s="148" t="s">
        <v>66</v>
      </c>
      <c r="J44" s="149"/>
      <c r="K44" s="149"/>
      <c r="L44" s="150"/>
    </row>
    <row r="45" spans="2:12" ht="78.75">
      <c r="B45" s="2" t="s">
        <v>34</v>
      </c>
      <c r="C45" s="61" t="s">
        <v>57</v>
      </c>
      <c r="D45" s="62" t="s">
        <v>58</v>
      </c>
      <c r="E45" s="63" t="s">
        <v>42</v>
      </c>
      <c r="F45" s="64" t="s">
        <v>59</v>
      </c>
      <c r="G45" s="65" t="s">
        <v>60</v>
      </c>
      <c r="H45" s="63" t="s">
        <v>61</v>
      </c>
      <c r="I45" s="66" t="s">
        <v>62</v>
      </c>
      <c r="J45" s="65" t="s">
        <v>63</v>
      </c>
      <c r="K45" s="62" t="s">
        <v>65</v>
      </c>
      <c r="L45" s="63" t="s">
        <v>64</v>
      </c>
    </row>
    <row r="46" spans="2:12">
      <c r="B46" s="18" t="s">
        <v>18</v>
      </c>
      <c r="C46" s="28">
        <f>C25*C$41</f>
        <v>258.90000000000003</v>
      </c>
      <c r="D46" s="28">
        <f t="shared" ref="D46:L46" si="34">D25*D$41</f>
        <v>262.70090000000005</v>
      </c>
      <c r="E46" s="28">
        <f t="shared" si="34"/>
        <v>271.30840000000001</v>
      </c>
      <c r="F46" s="28">
        <f t="shared" si="34"/>
        <v>26.962500000000002</v>
      </c>
      <c r="G46" s="28">
        <f t="shared" si="34"/>
        <v>541.39650000000006</v>
      </c>
      <c r="H46" s="28">
        <f t="shared" si="34"/>
        <v>22.763999999999999</v>
      </c>
      <c r="I46" s="28">
        <f t="shared" si="34"/>
        <v>12.75</v>
      </c>
      <c r="J46" s="28">
        <f t="shared" si="34"/>
        <v>11.8635</v>
      </c>
      <c r="K46" s="28">
        <f t="shared" si="34"/>
        <v>780.12</v>
      </c>
      <c r="L46" s="28">
        <f t="shared" si="34"/>
        <v>13.950000000000001</v>
      </c>
    </row>
    <row r="47" spans="2:12">
      <c r="B47" s="18" t="s">
        <v>19</v>
      </c>
      <c r="C47" s="28">
        <f t="shared" ref="C47:L47" si="35">C26*C$41</f>
        <v>733.55000000000007</v>
      </c>
      <c r="D47" s="28">
        <f t="shared" si="35"/>
        <v>257.89399999999995</v>
      </c>
      <c r="E47" s="28">
        <f t="shared" si="35"/>
        <v>266.34399999999999</v>
      </c>
      <c r="F47" s="28">
        <f t="shared" si="35"/>
        <v>25.668299999999999</v>
      </c>
      <c r="G47" s="28">
        <f t="shared" si="35"/>
        <v>525.0258</v>
      </c>
      <c r="H47" s="28">
        <f t="shared" si="35"/>
        <v>33.332999999999998</v>
      </c>
      <c r="I47" s="28">
        <f t="shared" si="35"/>
        <v>12.75</v>
      </c>
      <c r="J47" s="28">
        <f t="shared" si="35"/>
        <v>11.8635</v>
      </c>
      <c r="K47" s="28">
        <f t="shared" si="35"/>
        <v>780.12</v>
      </c>
      <c r="L47" s="28">
        <f t="shared" si="35"/>
        <v>16.662499999999998</v>
      </c>
    </row>
    <row r="48" spans="2:12">
      <c r="B48" s="18" t="s">
        <v>20</v>
      </c>
      <c r="C48" s="28">
        <f t="shared" ref="C48:L48" si="36">C27*C$41</f>
        <v>86.300000000000011</v>
      </c>
      <c r="D48" s="28">
        <f t="shared" si="36"/>
        <v>223.10119999999995</v>
      </c>
      <c r="E48" s="28">
        <f t="shared" si="36"/>
        <v>230.41119999999998</v>
      </c>
      <c r="F48" s="28">
        <f t="shared" si="36"/>
        <v>47.885400000000004</v>
      </c>
      <c r="G48" s="28">
        <f t="shared" si="36"/>
        <v>445.7484</v>
      </c>
      <c r="H48" s="28">
        <f t="shared" si="36"/>
        <v>35.446800000000003</v>
      </c>
      <c r="I48" s="28">
        <f t="shared" si="36"/>
        <v>7.5</v>
      </c>
      <c r="J48" s="28">
        <f t="shared" si="36"/>
        <v>9.3470000000000013</v>
      </c>
      <c r="K48" s="28">
        <f t="shared" si="36"/>
        <v>778.30153846153848</v>
      </c>
      <c r="L48" s="28">
        <f t="shared" si="36"/>
        <v>15.5</v>
      </c>
    </row>
    <row r="49" spans="2:12">
      <c r="B49" s="18" t="s">
        <v>21</v>
      </c>
      <c r="C49" s="28">
        <f t="shared" ref="C49:L49" si="37">C28*C$41</f>
        <v>302.05</v>
      </c>
      <c r="D49" s="28">
        <f t="shared" si="37"/>
        <v>213.41109999999998</v>
      </c>
      <c r="E49" s="28">
        <f t="shared" si="37"/>
        <v>220.40359999999998</v>
      </c>
      <c r="F49" s="28">
        <f t="shared" si="37"/>
        <v>35.015300000000003</v>
      </c>
      <c r="G49" s="28">
        <f t="shared" si="37"/>
        <v>509.15370000000007</v>
      </c>
      <c r="H49" s="28">
        <f t="shared" si="37"/>
        <v>13.008000000000003</v>
      </c>
      <c r="I49" s="28">
        <f t="shared" si="37"/>
        <v>7.875</v>
      </c>
      <c r="J49" s="28">
        <f t="shared" si="37"/>
        <v>7.549500000000001</v>
      </c>
      <c r="K49" s="28">
        <f t="shared" si="37"/>
        <v>780.12</v>
      </c>
      <c r="L49" s="28">
        <f t="shared" si="37"/>
        <v>13.950000000000001</v>
      </c>
    </row>
    <row r="50" spans="2:12">
      <c r="B50" s="18" t="s">
        <v>22</v>
      </c>
      <c r="C50" s="28">
        <f t="shared" ref="C50:L50" si="38">C29*C$41</f>
        <v>172.60000000000002</v>
      </c>
      <c r="D50" s="28">
        <f t="shared" si="38"/>
        <v>285.13309999999996</v>
      </c>
      <c r="E50" s="28">
        <f t="shared" si="38"/>
        <v>294.47559999999999</v>
      </c>
      <c r="F50" s="28">
        <f t="shared" si="38"/>
        <v>31.923600000000004</v>
      </c>
      <c r="G50" s="28">
        <f t="shared" si="38"/>
        <v>594.41430000000003</v>
      </c>
      <c r="H50" s="28">
        <f t="shared" si="38"/>
        <v>47.397900000000007</v>
      </c>
      <c r="I50" s="28">
        <f t="shared" si="38"/>
        <v>7.875</v>
      </c>
      <c r="J50" s="28">
        <f t="shared" si="38"/>
        <v>9.3470000000000013</v>
      </c>
      <c r="K50" s="28">
        <f t="shared" si="38"/>
        <v>780.12</v>
      </c>
      <c r="L50" s="28">
        <f t="shared" si="38"/>
        <v>11.237499999999999</v>
      </c>
    </row>
    <row r="51" spans="2:12">
      <c r="B51" s="18" t="s">
        <v>23</v>
      </c>
      <c r="C51" s="28">
        <f t="shared" ref="C51:L51" si="39">C30*C$41</f>
        <v>86.300000000000011</v>
      </c>
      <c r="D51" s="28">
        <f t="shared" si="39"/>
        <v>323.66460000000001</v>
      </c>
      <c r="E51" s="28">
        <f t="shared" si="39"/>
        <v>334.26960000000003</v>
      </c>
      <c r="F51" s="28">
        <f t="shared" si="39"/>
        <v>32.642600000000002</v>
      </c>
      <c r="G51" s="28">
        <f t="shared" si="39"/>
        <v>588.84660000000008</v>
      </c>
      <c r="H51" s="28">
        <f t="shared" si="39"/>
        <v>31.788300000000003</v>
      </c>
      <c r="I51" s="28">
        <f t="shared" si="39"/>
        <v>10.5</v>
      </c>
      <c r="J51" s="28">
        <f t="shared" si="39"/>
        <v>9.7065000000000019</v>
      </c>
      <c r="K51" s="28">
        <f t="shared" si="39"/>
        <v>783.75692307692316</v>
      </c>
      <c r="L51" s="28">
        <f t="shared" si="39"/>
        <v>12.7875</v>
      </c>
    </row>
    <row r="52" spans="2:12">
      <c r="B52" s="18" t="s">
        <v>24</v>
      </c>
      <c r="C52" s="28">
        <f t="shared" ref="C52:L52" si="40">C31*C$41</f>
        <v>86.300000000000011</v>
      </c>
      <c r="D52" s="28">
        <f t="shared" si="40"/>
        <v>279.7921</v>
      </c>
      <c r="E52" s="28">
        <f t="shared" si="40"/>
        <v>288.95960000000002</v>
      </c>
      <c r="F52" s="28">
        <f t="shared" si="40"/>
        <v>23.942700000000002</v>
      </c>
      <c r="G52" s="28">
        <f t="shared" si="40"/>
        <v>542.89229999999998</v>
      </c>
      <c r="H52" s="28">
        <f t="shared" si="40"/>
        <v>35.040300000000002</v>
      </c>
      <c r="I52" s="28">
        <f t="shared" si="40"/>
        <v>9.375</v>
      </c>
      <c r="J52" s="28">
        <f t="shared" si="40"/>
        <v>8.2684999999999995</v>
      </c>
      <c r="K52" s="28">
        <f t="shared" si="40"/>
        <v>784.62285714285713</v>
      </c>
      <c r="L52" s="28">
        <f t="shared" si="40"/>
        <v>13.5625</v>
      </c>
    </row>
    <row r="53" spans="2:12">
      <c r="B53" s="18" t="s">
        <v>25</v>
      </c>
      <c r="C53" s="28">
        <f t="shared" ref="C53:L53" si="41">C32*C$41</f>
        <v>86.300000000000011</v>
      </c>
      <c r="D53" s="28">
        <f t="shared" si="41"/>
        <v>247.44090000000006</v>
      </c>
      <c r="E53" s="28">
        <f t="shared" si="41"/>
        <v>255.54839999999999</v>
      </c>
      <c r="F53" s="28">
        <f t="shared" si="41"/>
        <v>41.630100000000006</v>
      </c>
      <c r="G53" s="28">
        <f t="shared" si="41"/>
        <v>493.03230000000002</v>
      </c>
      <c r="H53" s="28">
        <f t="shared" si="41"/>
        <v>43.658100000000005</v>
      </c>
      <c r="I53" s="28">
        <f t="shared" si="41"/>
        <v>9.0749999999999993</v>
      </c>
      <c r="J53" s="28">
        <f t="shared" si="41"/>
        <v>7.980900000000001</v>
      </c>
      <c r="K53" s="28">
        <f t="shared" si="41"/>
        <v>780.12</v>
      </c>
      <c r="L53" s="28">
        <f t="shared" si="41"/>
        <v>20.77</v>
      </c>
    </row>
    <row r="54" spans="2:12">
      <c r="B54" s="18" t="s">
        <v>26</v>
      </c>
      <c r="C54" s="28">
        <f t="shared" ref="C54:L54" si="42">C33*C$41</f>
        <v>560.95000000000005</v>
      </c>
      <c r="D54" s="28">
        <f t="shared" si="42"/>
        <v>287.11690000000004</v>
      </c>
      <c r="E54" s="28">
        <f t="shared" si="42"/>
        <v>296.52440000000001</v>
      </c>
      <c r="F54" s="28">
        <f t="shared" si="42"/>
        <v>13.8048</v>
      </c>
      <c r="G54" s="28">
        <f t="shared" si="42"/>
        <v>519.29190000000006</v>
      </c>
      <c r="H54" s="28">
        <f t="shared" si="42"/>
        <v>17.398200000000003</v>
      </c>
      <c r="I54" s="28">
        <f t="shared" si="42"/>
        <v>10.875</v>
      </c>
      <c r="J54" s="28">
        <f t="shared" si="42"/>
        <v>11.144500000000001</v>
      </c>
      <c r="K54" s="28">
        <f t="shared" si="42"/>
        <v>760.42</v>
      </c>
      <c r="L54" s="28">
        <f t="shared" si="42"/>
        <v>16.662499999999998</v>
      </c>
    </row>
    <row r="55" spans="2:12">
      <c r="B55" s="18" t="s">
        <v>27</v>
      </c>
      <c r="C55" s="28">
        <f t="shared" ref="C55:L55" si="43">C34*C$41</f>
        <v>43.150000000000006</v>
      </c>
      <c r="D55" s="28">
        <f t="shared" si="43"/>
        <v>261.5564</v>
      </c>
      <c r="E55" s="28">
        <f t="shared" si="43"/>
        <v>270.12639999999999</v>
      </c>
      <c r="F55" s="28">
        <f t="shared" si="43"/>
        <v>24.446000000000002</v>
      </c>
      <c r="G55" s="28">
        <f t="shared" si="43"/>
        <v>527.68500000000006</v>
      </c>
      <c r="H55" s="28">
        <f t="shared" si="43"/>
        <v>19.593300000000003</v>
      </c>
      <c r="I55" s="28">
        <f t="shared" si="43"/>
        <v>10.125</v>
      </c>
      <c r="J55" s="28">
        <f t="shared" si="43"/>
        <v>10.066000000000001</v>
      </c>
      <c r="K55" s="28">
        <f t="shared" si="43"/>
        <v>778.30153846153848</v>
      </c>
      <c r="L55" s="28">
        <f t="shared" si="43"/>
        <v>12.7875</v>
      </c>
    </row>
    <row r="56" spans="2:12">
      <c r="B56" s="18" t="s">
        <v>28</v>
      </c>
      <c r="C56" s="28">
        <f t="shared" ref="C56:L56" si="44">C35*C$41</f>
        <v>517.80000000000007</v>
      </c>
      <c r="D56" s="28">
        <f t="shared" si="44"/>
        <v>277.1979</v>
      </c>
      <c r="E56" s="28">
        <f t="shared" si="44"/>
        <v>286.28039999999999</v>
      </c>
      <c r="F56" s="28">
        <f t="shared" si="44"/>
        <v>17.975000000000001</v>
      </c>
      <c r="G56" s="28">
        <f t="shared" si="44"/>
        <v>550.95299999999997</v>
      </c>
      <c r="H56" s="28">
        <f t="shared" si="44"/>
        <v>26.910300000000003</v>
      </c>
      <c r="I56" s="28">
        <f t="shared" si="44"/>
        <v>12</v>
      </c>
      <c r="J56" s="28">
        <f t="shared" si="44"/>
        <v>12.223000000000001</v>
      </c>
      <c r="K56" s="28">
        <f t="shared" si="44"/>
        <v>780.12</v>
      </c>
      <c r="L56" s="28">
        <f t="shared" si="44"/>
        <v>18.212500000000002</v>
      </c>
    </row>
    <row r="57" spans="2:12">
      <c r="B57" s="18" t="s">
        <v>29</v>
      </c>
      <c r="C57" s="28">
        <f t="shared" ref="C57:L57" si="45">C36*C$41</f>
        <v>129.45000000000002</v>
      </c>
      <c r="D57" s="28">
        <f t="shared" si="45"/>
        <v>213.41109999999998</v>
      </c>
      <c r="E57" s="28">
        <f t="shared" si="45"/>
        <v>220.40359999999998</v>
      </c>
      <c r="F57" s="28">
        <f t="shared" si="45"/>
        <v>20.491500000000002</v>
      </c>
      <c r="G57" s="28">
        <f t="shared" si="45"/>
        <v>474.00240000000002</v>
      </c>
      <c r="H57" s="28">
        <f t="shared" si="45"/>
        <v>13.008000000000003</v>
      </c>
      <c r="I57" s="28">
        <f t="shared" si="45"/>
        <v>8.25</v>
      </c>
      <c r="J57" s="28">
        <f t="shared" si="45"/>
        <v>8.2684999999999995</v>
      </c>
      <c r="K57" s="28">
        <f t="shared" si="45"/>
        <v>778.30153846153848</v>
      </c>
      <c r="L57" s="28">
        <f t="shared" si="45"/>
        <v>12.012500000000001</v>
      </c>
    </row>
    <row r="58" spans="2:12">
      <c r="B58" s="18" t="s">
        <v>30</v>
      </c>
      <c r="C58" s="28">
        <f t="shared" ref="C58:L58" si="46">C37*C$41</f>
        <v>517.80000000000007</v>
      </c>
      <c r="D58" s="28">
        <f t="shared" si="46"/>
        <v>323.58829999999995</v>
      </c>
      <c r="E58" s="28">
        <f t="shared" si="46"/>
        <v>334.19079999999997</v>
      </c>
      <c r="F58" s="28">
        <f t="shared" si="46"/>
        <v>15.961800000000002</v>
      </c>
      <c r="G58" s="28">
        <f t="shared" si="46"/>
        <v>492.45060000000001</v>
      </c>
      <c r="H58" s="28">
        <f t="shared" si="46"/>
        <v>33.2517</v>
      </c>
      <c r="I58" s="28">
        <f t="shared" si="46"/>
        <v>10.5</v>
      </c>
      <c r="J58" s="28">
        <f t="shared" si="46"/>
        <v>10.066000000000001</v>
      </c>
      <c r="K58" s="28">
        <f t="shared" si="46"/>
        <v>784.62285714285713</v>
      </c>
      <c r="L58" s="28">
        <f t="shared" si="46"/>
        <v>20.150000000000002</v>
      </c>
    </row>
    <row r="59" spans="2:12">
      <c r="B59" s="18" t="s">
        <v>31</v>
      </c>
      <c r="C59" s="28">
        <f t="shared" ref="C59:L59" si="47">C38*C$41</f>
        <v>345.20000000000005</v>
      </c>
      <c r="D59" s="28">
        <f t="shared" si="47"/>
        <v>251.33219999999997</v>
      </c>
      <c r="E59" s="28">
        <f t="shared" si="47"/>
        <v>259.56719999999996</v>
      </c>
      <c r="F59" s="28">
        <f t="shared" si="47"/>
        <v>17.112200000000001</v>
      </c>
      <c r="G59" s="28">
        <f t="shared" si="47"/>
        <v>508.40580000000006</v>
      </c>
      <c r="H59" s="28">
        <f t="shared" si="47"/>
        <v>24.877800000000004</v>
      </c>
      <c r="I59" s="28">
        <f t="shared" si="47"/>
        <v>9.75</v>
      </c>
      <c r="J59" s="28">
        <f t="shared" si="47"/>
        <v>10.785</v>
      </c>
      <c r="K59" s="28">
        <f t="shared" si="47"/>
        <v>778.30153846153848</v>
      </c>
      <c r="L59" s="28">
        <f t="shared" si="47"/>
        <v>16.275000000000002</v>
      </c>
    </row>
    <row r="60" spans="2:12">
      <c r="B60" s="18" t="s">
        <v>32</v>
      </c>
      <c r="C60" s="28">
        <f t="shared" ref="C60:L60" si="48">C39*C$41</f>
        <v>431.50000000000006</v>
      </c>
      <c r="D60" s="28">
        <f t="shared" si="48"/>
        <v>243.85479999999995</v>
      </c>
      <c r="E60" s="28">
        <f t="shared" si="48"/>
        <v>251.84479999999999</v>
      </c>
      <c r="F60" s="28">
        <f t="shared" si="48"/>
        <v>32.283100000000005</v>
      </c>
      <c r="G60" s="28">
        <f t="shared" si="48"/>
        <v>500.4282</v>
      </c>
      <c r="H60" s="28">
        <f t="shared" si="48"/>
        <v>21.625800000000002</v>
      </c>
      <c r="I60" s="28">
        <f t="shared" si="48"/>
        <v>10.125</v>
      </c>
      <c r="J60" s="28">
        <f t="shared" si="48"/>
        <v>8.6280000000000001</v>
      </c>
      <c r="K60" s="28">
        <f t="shared" si="48"/>
        <v>783.75692307692316</v>
      </c>
      <c r="L60" s="28">
        <f t="shared" si="48"/>
        <v>16.662499999999998</v>
      </c>
    </row>
    <row r="61" spans="2:12">
      <c r="B61" s="18" t="s">
        <v>33</v>
      </c>
      <c r="C61" s="28">
        <f t="shared" ref="C61:L61" si="49">C40*C$41</f>
        <v>129.45000000000002</v>
      </c>
      <c r="D61" s="28">
        <f t="shared" si="49"/>
        <v>242.02359999999999</v>
      </c>
      <c r="E61" s="28">
        <f t="shared" si="49"/>
        <v>242.0736</v>
      </c>
      <c r="F61" s="28">
        <f t="shared" si="49"/>
        <v>20.491500000000002</v>
      </c>
      <c r="G61" s="28">
        <f t="shared" si="49"/>
        <v>474.00240000000002</v>
      </c>
      <c r="H61" s="28">
        <f t="shared" si="49"/>
        <v>47.235300000000002</v>
      </c>
      <c r="I61" s="28">
        <f t="shared" si="49"/>
        <v>8.25</v>
      </c>
      <c r="J61" s="28">
        <f t="shared" si="49"/>
        <v>8.2684999999999995</v>
      </c>
      <c r="K61" s="28">
        <f t="shared" si="49"/>
        <v>778.30153846153848</v>
      </c>
      <c r="L61" s="28">
        <f t="shared" si="49"/>
        <v>12.012500000000001</v>
      </c>
    </row>
    <row r="62" spans="2:12">
      <c r="B62" s="100" t="s">
        <v>81</v>
      </c>
      <c r="C62" s="23">
        <f>MAX(C46:C61)</f>
        <v>733.55000000000007</v>
      </c>
      <c r="D62" s="23">
        <f t="shared" ref="D62:L62" si="50">MAX(D46:D61)</f>
        <v>323.66460000000001</v>
      </c>
      <c r="E62" s="23">
        <f t="shared" si="50"/>
        <v>334.26960000000003</v>
      </c>
      <c r="F62" s="23">
        <f t="shared" si="50"/>
        <v>47.885400000000004</v>
      </c>
      <c r="G62" s="23">
        <f t="shared" si="50"/>
        <v>594.41430000000003</v>
      </c>
      <c r="H62" s="23">
        <f t="shared" si="50"/>
        <v>47.397900000000007</v>
      </c>
      <c r="I62" s="23">
        <f t="shared" si="50"/>
        <v>12.75</v>
      </c>
      <c r="J62" s="23">
        <f t="shared" si="50"/>
        <v>12.223000000000001</v>
      </c>
      <c r="K62" s="23">
        <f t="shared" si="50"/>
        <v>784.62285714285713</v>
      </c>
      <c r="L62" s="23">
        <f t="shared" si="50"/>
        <v>20.77</v>
      </c>
    </row>
    <row r="63" spans="2:12">
      <c r="B63" s="100" t="s">
        <v>82</v>
      </c>
      <c r="C63" s="100">
        <f>MIN(C46:C61)</f>
        <v>43.150000000000006</v>
      </c>
      <c r="D63" s="100">
        <f t="shared" ref="D63:L63" si="51">MIN(D46:D61)</f>
        <v>213.41109999999998</v>
      </c>
      <c r="E63" s="100">
        <f t="shared" si="51"/>
        <v>220.40359999999998</v>
      </c>
      <c r="F63" s="100">
        <f t="shared" si="51"/>
        <v>13.8048</v>
      </c>
      <c r="G63" s="100">
        <f t="shared" si="51"/>
        <v>445.7484</v>
      </c>
      <c r="H63" s="100">
        <f t="shared" si="51"/>
        <v>13.008000000000003</v>
      </c>
      <c r="I63" s="100">
        <f t="shared" si="51"/>
        <v>7.5</v>
      </c>
      <c r="J63" s="100">
        <f t="shared" si="51"/>
        <v>7.549500000000001</v>
      </c>
      <c r="K63" s="100">
        <f t="shared" si="51"/>
        <v>760.42</v>
      </c>
      <c r="L63" s="100">
        <f t="shared" si="51"/>
        <v>11.237499999999999</v>
      </c>
    </row>
    <row r="64" spans="2:12">
      <c r="B64" s="100" t="s">
        <v>83</v>
      </c>
      <c r="C64">
        <f>C62-C63</f>
        <v>690.40000000000009</v>
      </c>
      <c r="D64">
        <f t="shared" ref="D64:L64" si="52">D62-D63</f>
        <v>110.25350000000003</v>
      </c>
      <c r="E64">
        <f t="shared" si="52"/>
        <v>113.86600000000004</v>
      </c>
      <c r="F64">
        <f t="shared" si="52"/>
        <v>34.080600000000004</v>
      </c>
      <c r="G64">
        <f t="shared" si="52"/>
        <v>148.66590000000002</v>
      </c>
      <c r="H64">
        <f t="shared" si="52"/>
        <v>34.389900000000004</v>
      </c>
      <c r="I64">
        <f t="shared" si="52"/>
        <v>5.25</v>
      </c>
      <c r="J64">
        <f t="shared" si="52"/>
        <v>4.6734999999999998</v>
      </c>
      <c r="K64">
        <f t="shared" si="52"/>
        <v>24.202857142857169</v>
      </c>
      <c r="L64">
        <f t="shared" si="52"/>
        <v>9.5325000000000006</v>
      </c>
    </row>
    <row r="65" spans="2:12" ht="15.75" thickBot="1"/>
    <row r="66" spans="2:12">
      <c r="B66" s="16"/>
      <c r="C66" s="148" t="s">
        <v>67</v>
      </c>
      <c r="D66" s="149"/>
      <c r="E66" s="150"/>
      <c r="F66" s="148" t="s">
        <v>68</v>
      </c>
      <c r="G66" s="149"/>
      <c r="H66" s="150"/>
      <c r="I66" s="148" t="s">
        <v>66</v>
      </c>
      <c r="J66" s="149"/>
      <c r="K66" s="149"/>
      <c r="L66" s="150"/>
    </row>
    <row r="67" spans="2:12" ht="78.75">
      <c r="B67" s="2" t="s">
        <v>34</v>
      </c>
      <c r="C67" s="61" t="s">
        <v>57</v>
      </c>
      <c r="D67" s="62" t="s">
        <v>58</v>
      </c>
      <c r="E67" s="63" t="s">
        <v>42</v>
      </c>
      <c r="F67" s="64" t="s">
        <v>59</v>
      </c>
      <c r="G67" s="65" t="s">
        <v>60</v>
      </c>
      <c r="H67" s="63" t="s">
        <v>61</v>
      </c>
      <c r="I67" s="66" t="s">
        <v>62</v>
      </c>
      <c r="J67" s="65" t="s">
        <v>63</v>
      </c>
      <c r="K67" s="62" t="s">
        <v>65</v>
      </c>
      <c r="L67" s="63" t="s">
        <v>64</v>
      </c>
    </row>
    <row r="68" spans="2:12">
      <c r="B68" s="18" t="s">
        <v>18</v>
      </c>
      <c r="C68" s="28">
        <f>(C46-C$63)/C$64</f>
        <v>0.3125</v>
      </c>
      <c r="D68" s="28">
        <f t="shared" ref="D68:L68" si="53">(D46-D$63)/D$64</f>
        <v>0.44705882352941229</v>
      </c>
      <c r="E68" s="28">
        <f t="shared" si="53"/>
        <v>0.44705882352941179</v>
      </c>
      <c r="F68" s="28">
        <f t="shared" si="53"/>
        <v>0.38607594936708861</v>
      </c>
      <c r="G68" s="28">
        <f t="shared" si="53"/>
        <v>0.64337618781442174</v>
      </c>
      <c r="H68" s="28">
        <f t="shared" si="53"/>
        <v>0.2836879432624112</v>
      </c>
      <c r="I68" s="28">
        <f t="shared" si="53"/>
        <v>1</v>
      </c>
      <c r="J68" s="28">
        <f t="shared" si="53"/>
        <v>0.92307692307692291</v>
      </c>
      <c r="K68" s="28">
        <f t="shared" si="53"/>
        <v>0.81395348837209403</v>
      </c>
      <c r="L68" s="28">
        <f t="shared" si="53"/>
        <v>0.2845528455284555</v>
      </c>
    </row>
    <row r="69" spans="2:12">
      <c r="B69" s="18" t="s">
        <v>19</v>
      </c>
      <c r="C69" s="28">
        <f t="shared" ref="C69:L69" si="54">(C47-C$63)/C$64</f>
        <v>1</v>
      </c>
      <c r="D69" s="28">
        <f t="shared" si="54"/>
        <v>0.40346020761245638</v>
      </c>
      <c r="E69" s="28">
        <f t="shared" si="54"/>
        <v>0.40346020761245671</v>
      </c>
      <c r="F69" s="28">
        <f t="shared" si="54"/>
        <v>0.34810126582278472</v>
      </c>
      <c r="G69" s="28">
        <f t="shared" si="54"/>
        <v>0.5332588038010061</v>
      </c>
      <c r="H69" s="28">
        <f t="shared" si="54"/>
        <v>0.59101654846335683</v>
      </c>
      <c r="I69" s="28">
        <f t="shared" si="54"/>
        <v>1</v>
      </c>
      <c r="J69" s="28">
        <f t="shared" si="54"/>
        <v>0.92307692307692291</v>
      </c>
      <c r="K69" s="28">
        <f t="shared" si="54"/>
        <v>0.81395348837209403</v>
      </c>
      <c r="L69" s="28">
        <f t="shared" si="54"/>
        <v>0.56910569105691045</v>
      </c>
    </row>
    <row r="70" spans="2:12">
      <c r="B70" s="18" t="s">
        <v>20</v>
      </c>
      <c r="C70" s="28">
        <f t="shared" ref="C70:L70" si="55">(C48-C$63)/C$64</f>
        <v>6.25E-2</v>
      </c>
      <c r="D70" s="28">
        <f t="shared" si="55"/>
        <v>8.7889273356401107E-2</v>
      </c>
      <c r="E70" s="28">
        <f t="shared" si="55"/>
        <v>8.7889273356401315E-2</v>
      </c>
      <c r="F70" s="28">
        <f t="shared" si="55"/>
        <v>1</v>
      </c>
      <c r="G70" s="28">
        <f t="shared" si="55"/>
        <v>0</v>
      </c>
      <c r="H70" s="28">
        <f t="shared" si="55"/>
        <v>0.65248226950354604</v>
      </c>
      <c r="I70" s="28">
        <f t="shared" si="55"/>
        <v>0</v>
      </c>
      <c r="J70" s="28">
        <f t="shared" si="55"/>
        <v>0.38461538461538469</v>
      </c>
      <c r="K70" s="28">
        <f t="shared" si="55"/>
        <v>0.73881932021467089</v>
      </c>
      <c r="L70" s="28">
        <f t="shared" si="55"/>
        <v>0.44715447154471555</v>
      </c>
    </row>
    <row r="71" spans="2:12">
      <c r="B71" s="18" t="s">
        <v>21</v>
      </c>
      <c r="C71" s="28">
        <f t="shared" ref="C71:L71" si="56">(C49-C$63)/C$64</f>
        <v>0.37499999999999994</v>
      </c>
      <c r="D71" s="28">
        <f t="shared" si="56"/>
        <v>0</v>
      </c>
      <c r="E71" s="28">
        <f t="shared" si="56"/>
        <v>0</v>
      </c>
      <c r="F71" s="28">
        <f t="shared" si="56"/>
        <v>0.6223628691983123</v>
      </c>
      <c r="G71" s="28">
        <f t="shared" si="56"/>
        <v>0.42649524874231454</v>
      </c>
      <c r="H71" s="28">
        <f t="shared" si="56"/>
        <v>0</v>
      </c>
      <c r="I71" s="28">
        <f t="shared" si="56"/>
        <v>7.1428571428571425E-2</v>
      </c>
      <c r="J71" s="28">
        <f t="shared" si="56"/>
        <v>0</v>
      </c>
      <c r="K71" s="28">
        <f t="shared" si="56"/>
        <v>0.81395348837209403</v>
      </c>
      <c r="L71" s="28">
        <f t="shared" si="56"/>
        <v>0.2845528455284555</v>
      </c>
    </row>
    <row r="72" spans="2:12">
      <c r="B72" s="18" t="s">
        <v>22</v>
      </c>
      <c r="C72" s="28">
        <f t="shared" ref="C72:L72" si="57">(C50-C$63)/C$64</f>
        <v>0.1875</v>
      </c>
      <c r="D72" s="28">
        <f t="shared" si="57"/>
        <v>0.65051903114186815</v>
      </c>
      <c r="E72" s="28">
        <f t="shared" si="57"/>
        <v>0.65051903114186826</v>
      </c>
      <c r="F72" s="28">
        <f t="shared" si="57"/>
        <v>0.53164556962025322</v>
      </c>
      <c r="G72" s="28">
        <f t="shared" si="57"/>
        <v>1</v>
      </c>
      <c r="H72" s="28">
        <f t="shared" si="57"/>
        <v>1</v>
      </c>
      <c r="I72" s="28">
        <f t="shared" si="57"/>
        <v>7.1428571428571425E-2</v>
      </c>
      <c r="J72" s="28">
        <f t="shared" si="57"/>
        <v>0.38461538461538469</v>
      </c>
      <c r="K72" s="28">
        <f t="shared" si="57"/>
        <v>0.81395348837209403</v>
      </c>
      <c r="L72" s="28">
        <f t="shared" si="57"/>
        <v>0</v>
      </c>
    </row>
    <row r="73" spans="2:12">
      <c r="B73" s="18" t="s">
        <v>23</v>
      </c>
      <c r="C73" s="28">
        <f t="shared" ref="C73:L73" si="58">(C51-C$63)/C$64</f>
        <v>6.25E-2</v>
      </c>
      <c r="D73" s="28">
        <f t="shared" si="58"/>
        <v>1</v>
      </c>
      <c r="E73" s="28">
        <f t="shared" si="58"/>
        <v>1</v>
      </c>
      <c r="F73" s="28">
        <f t="shared" si="58"/>
        <v>0.5527426160337553</v>
      </c>
      <c r="G73" s="28">
        <f t="shared" si="58"/>
        <v>0.96254891000559006</v>
      </c>
      <c r="H73" s="28">
        <f t="shared" si="58"/>
        <v>0.54609929078014174</v>
      </c>
      <c r="I73" s="28">
        <f t="shared" si="58"/>
        <v>0.5714285714285714</v>
      </c>
      <c r="J73" s="28">
        <f t="shared" si="58"/>
        <v>0.46153846153846173</v>
      </c>
      <c r="K73" s="28">
        <f t="shared" si="58"/>
        <v>0.96422182468694495</v>
      </c>
      <c r="L73" s="28">
        <f t="shared" si="58"/>
        <v>0.16260162601626021</v>
      </c>
    </row>
    <row r="74" spans="2:12">
      <c r="B74" s="18" t="s">
        <v>24</v>
      </c>
      <c r="C74" s="28">
        <f t="shared" ref="C74:L74" si="59">(C52-C$63)/C$64</f>
        <v>6.25E-2</v>
      </c>
      <c r="D74" s="28">
        <f t="shared" si="59"/>
        <v>0.60207612456747417</v>
      </c>
      <c r="E74" s="28">
        <f t="shared" si="59"/>
        <v>0.60207612456747417</v>
      </c>
      <c r="F74" s="28">
        <f t="shared" si="59"/>
        <v>0.29746835443037978</v>
      </c>
      <c r="G74" s="28">
        <f t="shared" si="59"/>
        <v>0.65343767467859115</v>
      </c>
      <c r="H74" s="28">
        <f t="shared" si="59"/>
        <v>0.64066193853427889</v>
      </c>
      <c r="I74" s="28">
        <f t="shared" si="59"/>
        <v>0.35714285714285715</v>
      </c>
      <c r="J74" s="28">
        <f t="shared" si="59"/>
        <v>0.15384615384615355</v>
      </c>
      <c r="K74" s="28">
        <f t="shared" si="59"/>
        <v>1</v>
      </c>
      <c r="L74" s="28">
        <f t="shared" si="59"/>
        <v>0.24390243902439035</v>
      </c>
    </row>
    <row r="75" spans="2:12">
      <c r="B75" s="18" t="s">
        <v>25</v>
      </c>
      <c r="C75" s="28">
        <f t="shared" ref="C75:L75" si="60">(C53-C$63)/C$64</f>
        <v>6.25E-2</v>
      </c>
      <c r="D75" s="28">
        <f t="shared" si="60"/>
        <v>0.30865051903114249</v>
      </c>
      <c r="E75" s="28">
        <f t="shared" si="60"/>
        <v>0.30865051903114177</v>
      </c>
      <c r="F75" s="28">
        <f t="shared" si="60"/>
        <v>0.81645569620253167</v>
      </c>
      <c r="G75" s="28">
        <f t="shared" si="60"/>
        <v>0.31805477920626057</v>
      </c>
      <c r="H75" s="28">
        <f t="shared" si="60"/>
        <v>0.89125295508274227</v>
      </c>
      <c r="I75" s="28">
        <f t="shared" si="60"/>
        <v>0.29999999999999988</v>
      </c>
      <c r="J75" s="28">
        <f t="shared" si="60"/>
        <v>9.2307692307692313E-2</v>
      </c>
      <c r="K75" s="28">
        <f t="shared" si="60"/>
        <v>0.81395348837209403</v>
      </c>
      <c r="L75" s="28">
        <f t="shared" si="60"/>
        <v>1</v>
      </c>
    </row>
    <row r="76" spans="2:12">
      <c r="B76" s="18" t="s">
        <v>26</v>
      </c>
      <c r="C76" s="28">
        <f t="shared" ref="C76:L76" si="61">(C54-C$63)/C$64</f>
        <v>0.75</v>
      </c>
      <c r="D76" s="28">
        <f t="shared" si="61"/>
        <v>0.66851211072664407</v>
      </c>
      <c r="E76" s="28">
        <f t="shared" si="61"/>
        <v>0.66851211072664363</v>
      </c>
      <c r="F76" s="28">
        <f t="shared" si="61"/>
        <v>0</v>
      </c>
      <c r="G76" s="28">
        <f t="shared" si="61"/>
        <v>0.49468977082168836</v>
      </c>
      <c r="H76" s="28">
        <f t="shared" si="61"/>
        <v>0.1276595744680851</v>
      </c>
      <c r="I76" s="28">
        <f t="shared" si="61"/>
        <v>0.6428571428571429</v>
      </c>
      <c r="J76" s="28">
        <f t="shared" si="61"/>
        <v>0.76923076923076916</v>
      </c>
      <c r="K76" s="28">
        <f t="shared" si="61"/>
        <v>0</v>
      </c>
      <c r="L76" s="28">
        <f t="shared" si="61"/>
        <v>0.56910569105691045</v>
      </c>
    </row>
    <row r="77" spans="2:12">
      <c r="B77" s="18" t="s">
        <v>27</v>
      </c>
      <c r="C77" s="28">
        <f t="shared" ref="C77:L77" si="62">(C55-C$63)/C$64</f>
        <v>0</v>
      </c>
      <c r="D77" s="28">
        <f t="shared" si="62"/>
        <v>0.43667820069204161</v>
      </c>
      <c r="E77" s="28">
        <f t="shared" si="62"/>
        <v>0.43667820069204144</v>
      </c>
      <c r="F77" s="28">
        <f t="shared" si="62"/>
        <v>0.31223628691983124</v>
      </c>
      <c r="G77" s="28">
        <f t="shared" si="62"/>
        <v>0.55114589155953075</v>
      </c>
      <c r="H77" s="28">
        <f t="shared" si="62"/>
        <v>0.19148936170212763</v>
      </c>
      <c r="I77" s="28">
        <f t="shared" si="62"/>
        <v>0.5</v>
      </c>
      <c r="J77" s="28">
        <f t="shared" si="62"/>
        <v>0.53846153846153844</v>
      </c>
      <c r="K77" s="28">
        <f t="shared" si="62"/>
        <v>0.73881932021467089</v>
      </c>
      <c r="L77" s="28">
        <f t="shared" si="62"/>
        <v>0.16260162601626021</v>
      </c>
    </row>
    <row r="78" spans="2:12">
      <c r="B78" s="18" t="s">
        <v>28</v>
      </c>
      <c r="C78" s="28">
        <f t="shared" ref="C78:L78" si="63">(C56-C$63)/C$64</f>
        <v>0.6875</v>
      </c>
      <c r="D78" s="28">
        <f t="shared" si="63"/>
        <v>0.57854671280276826</v>
      </c>
      <c r="E78" s="28">
        <f t="shared" si="63"/>
        <v>0.57854671280276793</v>
      </c>
      <c r="F78" s="28">
        <f t="shared" si="63"/>
        <v>0.12236286919831225</v>
      </c>
      <c r="G78" s="28">
        <f t="shared" si="63"/>
        <v>0.70765790944661788</v>
      </c>
      <c r="H78" s="28">
        <f t="shared" si="63"/>
        <v>0.40425531914893614</v>
      </c>
      <c r="I78" s="28">
        <f t="shared" si="63"/>
        <v>0.8571428571428571</v>
      </c>
      <c r="J78" s="28">
        <f t="shared" si="63"/>
        <v>1</v>
      </c>
      <c r="K78" s="28">
        <f t="shared" si="63"/>
        <v>0.81395348837209403</v>
      </c>
      <c r="L78" s="28">
        <f t="shared" si="63"/>
        <v>0.73170731707317105</v>
      </c>
    </row>
    <row r="79" spans="2:12">
      <c r="B79" s="18" t="s">
        <v>29</v>
      </c>
      <c r="C79" s="28">
        <f t="shared" ref="C79:L79" si="64">(C57-C$63)/C$64</f>
        <v>0.125</v>
      </c>
      <c r="D79" s="28">
        <f t="shared" si="64"/>
        <v>0</v>
      </c>
      <c r="E79" s="28">
        <f t="shared" si="64"/>
        <v>0</v>
      </c>
      <c r="F79" s="28">
        <f t="shared" si="64"/>
        <v>0.19620253164556964</v>
      </c>
      <c r="G79" s="28">
        <f t="shared" si="64"/>
        <v>0.19005030743432094</v>
      </c>
      <c r="H79" s="28">
        <f t="shared" si="64"/>
        <v>0</v>
      </c>
      <c r="I79" s="28">
        <f t="shared" si="64"/>
        <v>0.14285714285714285</v>
      </c>
      <c r="J79" s="28">
        <f t="shared" si="64"/>
        <v>0.15384615384615355</v>
      </c>
      <c r="K79" s="28">
        <f t="shared" si="64"/>
        <v>0.73881932021467089</v>
      </c>
      <c r="L79" s="28">
        <f t="shared" si="64"/>
        <v>8.1300813008130302E-2</v>
      </c>
    </row>
    <row r="80" spans="2:12">
      <c r="B80" s="18" t="s">
        <v>30</v>
      </c>
      <c r="C80" s="28">
        <f t="shared" ref="C80:L80" si="65">(C58-C$63)/C$64</f>
        <v>0.6875</v>
      </c>
      <c r="D80" s="28">
        <f t="shared" si="65"/>
        <v>0.99930795847750808</v>
      </c>
      <c r="E80" s="28">
        <f t="shared" si="65"/>
        <v>0.9993079584775082</v>
      </c>
      <c r="F80" s="28">
        <f t="shared" si="65"/>
        <v>6.3291139240506375E-2</v>
      </c>
      <c r="G80" s="28">
        <f t="shared" si="65"/>
        <v>0.31414197875908328</v>
      </c>
      <c r="H80" s="28">
        <f t="shared" si="65"/>
        <v>0.5886524822695034</v>
      </c>
      <c r="I80" s="28">
        <f t="shared" si="65"/>
        <v>0.5714285714285714</v>
      </c>
      <c r="J80" s="28">
        <f t="shared" si="65"/>
        <v>0.53846153846153844</v>
      </c>
      <c r="K80" s="28">
        <f t="shared" si="65"/>
        <v>1</v>
      </c>
      <c r="L80" s="28">
        <f t="shared" si="65"/>
        <v>0.93495934959349625</v>
      </c>
    </row>
    <row r="81" spans="2:12">
      <c r="B81" s="18" t="s">
        <v>31</v>
      </c>
      <c r="C81" s="28">
        <f t="shared" ref="C81:L81" si="66">(C59-C$63)/C$64</f>
        <v>0.43750000000000006</v>
      </c>
      <c r="D81" s="28">
        <f t="shared" si="66"/>
        <v>0.34394463667820058</v>
      </c>
      <c r="E81" s="28">
        <f t="shared" si="66"/>
        <v>0.34394463667820036</v>
      </c>
      <c r="F81" s="28">
        <f t="shared" si="66"/>
        <v>9.7046413502109727E-2</v>
      </c>
      <c r="G81" s="28">
        <f t="shared" si="66"/>
        <v>0.42146450531022944</v>
      </c>
      <c r="H81" s="28">
        <f t="shared" si="66"/>
        <v>0.34515366430260047</v>
      </c>
      <c r="I81" s="28">
        <f t="shared" si="66"/>
        <v>0.42857142857142855</v>
      </c>
      <c r="J81" s="28">
        <f t="shared" si="66"/>
        <v>0.69230769230769218</v>
      </c>
      <c r="K81" s="28">
        <f t="shared" si="66"/>
        <v>0.73881932021467089</v>
      </c>
      <c r="L81" s="28">
        <f t="shared" si="66"/>
        <v>0.52845528455284585</v>
      </c>
    </row>
    <row r="82" spans="2:12">
      <c r="B82" s="18" t="s">
        <v>32</v>
      </c>
      <c r="C82" s="28">
        <f t="shared" ref="C82:L82" si="67">(C60-C$63)/C$64</f>
        <v>0.5625</v>
      </c>
      <c r="D82" s="28">
        <f t="shared" si="67"/>
        <v>0.27612456747404818</v>
      </c>
      <c r="E82" s="28">
        <f t="shared" si="67"/>
        <v>0.2761245674740484</v>
      </c>
      <c r="F82" s="28">
        <f t="shared" si="67"/>
        <v>0.54219409282700426</v>
      </c>
      <c r="G82" s="28">
        <f t="shared" si="67"/>
        <v>0.3678032420346562</v>
      </c>
      <c r="H82" s="28">
        <f t="shared" si="67"/>
        <v>0.25059101654846327</v>
      </c>
      <c r="I82" s="28">
        <f t="shared" si="67"/>
        <v>0.5</v>
      </c>
      <c r="J82" s="28">
        <f t="shared" si="67"/>
        <v>0.23076923076923059</v>
      </c>
      <c r="K82" s="28">
        <f t="shared" si="67"/>
        <v>0.96422182468694495</v>
      </c>
      <c r="L82" s="28">
        <f t="shared" si="67"/>
        <v>0.56910569105691045</v>
      </c>
    </row>
    <row r="83" spans="2:12">
      <c r="B83" s="18" t="s">
        <v>33</v>
      </c>
      <c r="C83" s="28">
        <f t="shared" ref="C83:L83" si="68">(C61-C$63)/C$64</f>
        <v>0.125</v>
      </c>
      <c r="D83" s="28">
        <f t="shared" si="68"/>
        <v>0.25951557093425609</v>
      </c>
      <c r="E83" s="28">
        <f t="shared" si="68"/>
        <v>0.19031141868512116</v>
      </c>
      <c r="F83" s="28">
        <f t="shared" si="68"/>
        <v>0.19620253164556964</v>
      </c>
      <c r="G83" s="28">
        <f t="shared" si="68"/>
        <v>0.19005030743432094</v>
      </c>
      <c r="H83" s="28">
        <f t="shared" si="68"/>
        <v>0.99527186761229303</v>
      </c>
      <c r="I83" s="28">
        <f t="shared" si="68"/>
        <v>0.14285714285714285</v>
      </c>
      <c r="J83" s="28">
        <f t="shared" si="68"/>
        <v>0.15384615384615355</v>
      </c>
      <c r="K83" s="28">
        <f t="shared" si="68"/>
        <v>0.73881932021467089</v>
      </c>
      <c r="L83" s="28">
        <f t="shared" si="68"/>
        <v>8.1300813008130302E-2</v>
      </c>
    </row>
    <row r="84" spans="2:12">
      <c r="B84" s="105" t="s">
        <v>90</v>
      </c>
      <c r="C84" s="126">
        <f>AVERAGE(C68:C83)</f>
        <v>0.34375</v>
      </c>
      <c r="D84" s="126">
        <f t="shared" ref="D84:L84" si="69">AVERAGE(D68:D83)</f>
        <v>0.44139273356401376</v>
      </c>
      <c r="E84" s="126">
        <f t="shared" si="69"/>
        <v>0.43706747404844282</v>
      </c>
      <c r="F84" s="126">
        <f t="shared" si="69"/>
        <v>0.38027426160337557</v>
      </c>
      <c r="G84" s="126">
        <f t="shared" si="69"/>
        <v>0.48588596981553955</v>
      </c>
      <c r="H84" s="126">
        <f t="shared" si="69"/>
        <v>0.46926713947990528</v>
      </c>
      <c r="I84" s="126">
        <f t="shared" si="69"/>
        <v>0.44732142857142859</v>
      </c>
      <c r="J84" s="126">
        <f t="shared" si="69"/>
        <v>0.46249999999999991</v>
      </c>
      <c r="K84" s="126">
        <f t="shared" si="69"/>
        <v>0.78164132379248785</v>
      </c>
      <c r="L84" s="126">
        <f t="shared" si="69"/>
        <v>0.41565040650406515</v>
      </c>
    </row>
    <row r="87" spans="2:12" ht="15.75" thickBot="1"/>
    <row r="88" spans="2:12" ht="56.25" customHeight="1">
      <c r="B88" s="83" t="s">
        <v>34</v>
      </c>
      <c r="C88" s="128" t="str">
        <f>C66</f>
        <v>عدالت اقتصادی</v>
      </c>
      <c r="D88" s="128" t="str">
        <f>F66</f>
        <v>ثبات اقتصادی</v>
      </c>
      <c r="E88" s="129" t="str">
        <f>I66</f>
        <v>رفاه اقتصادی</v>
      </c>
      <c r="F88" t="s">
        <v>97</v>
      </c>
    </row>
    <row r="89" spans="2:12">
      <c r="B89" s="4" t="s">
        <v>18</v>
      </c>
      <c r="C89" s="127">
        <f>AVERAGE(C68:E68)</f>
        <v>0.40220588235294136</v>
      </c>
      <c r="D89" s="127">
        <f t="shared" ref="D89:D104" si="70">AVERAGE(F68:H68)</f>
        <v>0.43771336014797385</v>
      </c>
      <c r="E89" s="130">
        <f t="shared" ref="E89:E104" si="71">AVERAGE(I68:L68)</f>
        <v>0.75539581424436808</v>
      </c>
      <c r="F89">
        <f>AVERAGE(C89:E89)</f>
        <v>0.53177168558176113</v>
      </c>
    </row>
    <row r="90" spans="2:12">
      <c r="B90" s="4" t="s">
        <v>19</v>
      </c>
      <c r="C90" s="127">
        <f t="shared" ref="C90:C104" si="72">AVERAGE(C69:E69)</f>
        <v>0.60230680507497103</v>
      </c>
      <c r="D90" s="127">
        <f t="shared" si="70"/>
        <v>0.49079220602904927</v>
      </c>
      <c r="E90" s="130">
        <f t="shared" si="71"/>
        <v>0.82653402562648182</v>
      </c>
      <c r="F90">
        <f t="shared" ref="F90:F105" si="73">AVERAGE(C90:E90)</f>
        <v>0.63987767891016745</v>
      </c>
    </row>
    <row r="91" spans="2:12">
      <c r="B91" s="4" t="s">
        <v>20</v>
      </c>
      <c r="C91" s="127">
        <f t="shared" si="72"/>
        <v>7.9426182237600812E-2</v>
      </c>
      <c r="D91" s="127">
        <f t="shared" si="70"/>
        <v>0.55082742316784872</v>
      </c>
      <c r="E91" s="130">
        <f t="shared" si="71"/>
        <v>0.39264729409369281</v>
      </c>
      <c r="F91">
        <f t="shared" si="73"/>
        <v>0.34096696649971409</v>
      </c>
    </row>
    <row r="92" spans="2:12">
      <c r="B92" s="4" t="s">
        <v>21</v>
      </c>
      <c r="C92" s="127">
        <f t="shared" si="72"/>
        <v>0.12499999999999999</v>
      </c>
      <c r="D92" s="127">
        <f t="shared" si="70"/>
        <v>0.34961937264687565</v>
      </c>
      <c r="E92" s="130">
        <f t="shared" si="71"/>
        <v>0.29248372633228026</v>
      </c>
      <c r="F92">
        <f t="shared" si="73"/>
        <v>0.25570103299305197</v>
      </c>
    </row>
    <row r="93" spans="2:12">
      <c r="B93" s="4" t="s">
        <v>22</v>
      </c>
      <c r="C93" s="127">
        <f t="shared" si="72"/>
        <v>0.49617935409457886</v>
      </c>
      <c r="D93" s="127">
        <f t="shared" si="70"/>
        <v>0.84388185654008441</v>
      </c>
      <c r="E93" s="130">
        <f t="shared" si="71"/>
        <v>0.31749936110401256</v>
      </c>
      <c r="F93">
        <f t="shared" si="73"/>
        <v>0.55252019057955859</v>
      </c>
    </row>
    <row r="94" spans="2:12">
      <c r="B94" s="4" t="s">
        <v>23</v>
      </c>
      <c r="C94" s="127">
        <f t="shared" si="72"/>
        <v>0.6875</v>
      </c>
      <c r="D94" s="127">
        <f t="shared" si="70"/>
        <v>0.68713027227316237</v>
      </c>
      <c r="E94" s="130">
        <f t="shared" si="71"/>
        <v>0.53994762091755955</v>
      </c>
      <c r="F94">
        <f t="shared" si="73"/>
        <v>0.63819263106357405</v>
      </c>
    </row>
    <row r="95" spans="2:12">
      <c r="B95" s="4" t="s">
        <v>24</v>
      </c>
      <c r="C95" s="127">
        <f t="shared" si="72"/>
        <v>0.42221741637831611</v>
      </c>
      <c r="D95" s="127">
        <f t="shared" si="70"/>
        <v>0.53052265588108327</v>
      </c>
      <c r="E95" s="130">
        <f t="shared" si="71"/>
        <v>0.43872286250335024</v>
      </c>
      <c r="F95">
        <f t="shared" si="73"/>
        <v>0.46382097825424989</v>
      </c>
    </row>
    <row r="96" spans="2:12">
      <c r="B96" s="4" t="s">
        <v>25</v>
      </c>
      <c r="C96" s="127">
        <f t="shared" si="72"/>
        <v>0.22660034602076143</v>
      </c>
      <c r="D96" s="127">
        <f t="shared" si="70"/>
        <v>0.67525447683051143</v>
      </c>
      <c r="E96" s="130">
        <f t="shared" si="71"/>
        <v>0.55156529516994657</v>
      </c>
      <c r="F96">
        <f t="shared" si="73"/>
        <v>0.4844733726737398</v>
      </c>
    </row>
    <row r="97" spans="2:6">
      <c r="B97" s="4" t="s">
        <v>26</v>
      </c>
      <c r="C97" s="127">
        <f t="shared" si="72"/>
        <v>0.69567474048442923</v>
      </c>
      <c r="D97" s="127">
        <f t="shared" si="70"/>
        <v>0.20744978176325782</v>
      </c>
      <c r="E97" s="130">
        <f t="shared" si="71"/>
        <v>0.49529840078620557</v>
      </c>
      <c r="F97">
        <f t="shared" si="73"/>
        <v>0.46614097434463081</v>
      </c>
    </row>
    <row r="98" spans="2:6">
      <c r="B98" s="4" t="s">
        <v>27</v>
      </c>
      <c r="C98" s="127">
        <f t="shared" si="72"/>
        <v>0.29111880046136102</v>
      </c>
      <c r="D98" s="127">
        <f t="shared" si="70"/>
        <v>0.35162384672716324</v>
      </c>
      <c r="E98" s="130">
        <f t="shared" si="71"/>
        <v>0.48497062117311734</v>
      </c>
      <c r="F98">
        <f t="shared" si="73"/>
        <v>0.37590442278721387</v>
      </c>
    </row>
    <row r="99" spans="2:6">
      <c r="B99" s="4" t="s">
        <v>28</v>
      </c>
      <c r="C99" s="127">
        <f t="shared" si="72"/>
        <v>0.6148644752018454</v>
      </c>
      <c r="D99" s="127">
        <f t="shared" si="70"/>
        <v>0.41142536593128876</v>
      </c>
      <c r="E99" s="130">
        <f t="shared" si="71"/>
        <v>0.85070091564703054</v>
      </c>
      <c r="F99">
        <f t="shared" si="73"/>
        <v>0.62566358559338819</v>
      </c>
    </row>
    <row r="100" spans="2:6">
      <c r="B100" s="4" t="s">
        <v>29</v>
      </c>
      <c r="C100" s="127">
        <f t="shared" si="72"/>
        <v>4.1666666666666664E-2</v>
      </c>
      <c r="D100" s="127">
        <f t="shared" si="70"/>
        <v>0.12875094635996354</v>
      </c>
      <c r="E100" s="130">
        <f t="shared" si="71"/>
        <v>0.27920585748152438</v>
      </c>
      <c r="F100">
        <f t="shared" si="73"/>
        <v>0.14987449016938484</v>
      </c>
    </row>
    <row r="101" spans="2:6">
      <c r="B101" s="4" t="s">
        <v>30</v>
      </c>
      <c r="C101" s="127">
        <f t="shared" si="72"/>
        <v>0.89537197231833865</v>
      </c>
      <c r="D101" s="127">
        <f t="shared" si="70"/>
        <v>0.322028533423031</v>
      </c>
      <c r="E101" s="130">
        <f t="shared" si="71"/>
        <v>0.76121236487090149</v>
      </c>
      <c r="F101">
        <f t="shared" si="73"/>
        <v>0.65953762353742373</v>
      </c>
    </row>
    <row r="102" spans="2:6">
      <c r="B102" s="4" t="s">
        <v>31</v>
      </c>
      <c r="C102" s="127">
        <f t="shared" si="72"/>
        <v>0.37512975778546703</v>
      </c>
      <c r="D102" s="127">
        <f t="shared" si="70"/>
        <v>0.28788819437164653</v>
      </c>
      <c r="E102" s="130">
        <f t="shared" si="71"/>
        <v>0.59703843141165935</v>
      </c>
      <c r="F102">
        <f t="shared" si="73"/>
        <v>0.42001879452292429</v>
      </c>
    </row>
    <row r="103" spans="2:6">
      <c r="B103" s="4" t="s">
        <v>32</v>
      </c>
      <c r="C103" s="127">
        <f t="shared" si="72"/>
        <v>0.3715830449826989</v>
      </c>
      <c r="D103" s="127">
        <f t="shared" si="70"/>
        <v>0.38686278380337463</v>
      </c>
      <c r="E103" s="130">
        <f t="shared" si="71"/>
        <v>0.56602418662827148</v>
      </c>
      <c r="F103">
        <f t="shared" si="73"/>
        <v>0.44149000513811504</v>
      </c>
    </row>
    <row r="104" spans="2:6" ht="15.75" thickBot="1">
      <c r="B104" s="131" t="s">
        <v>33</v>
      </c>
      <c r="C104" s="127">
        <f t="shared" si="72"/>
        <v>0.19160899653979244</v>
      </c>
      <c r="D104" s="127">
        <f t="shared" si="70"/>
        <v>0.46050823556406123</v>
      </c>
      <c r="E104" s="130">
        <f t="shared" si="71"/>
        <v>0.27920585748152438</v>
      </c>
      <c r="F104">
        <f t="shared" si="73"/>
        <v>0.31044102986179267</v>
      </c>
    </row>
    <row r="105" spans="2:6">
      <c r="B105" s="23" t="s">
        <v>91</v>
      </c>
      <c r="C105" s="132">
        <f>AVERAGE(C89:C104)</f>
        <v>0.40740340253748553</v>
      </c>
      <c r="D105" s="132">
        <f t="shared" ref="D105:E105" si="74">AVERAGE(D89:D104)</f>
        <v>0.44514245696627353</v>
      </c>
      <c r="E105" s="132">
        <f t="shared" si="74"/>
        <v>0.52677828971699547</v>
      </c>
      <c r="F105">
        <f t="shared" si="73"/>
        <v>0.45977471640691814</v>
      </c>
    </row>
  </sheetData>
  <mergeCells count="14">
    <mergeCell ref="C2:E2"/>
    <mergeCell ref="F2:H2"/>
    <mergeCell ref="I2:L2"/>
    <mergeCell ref="C23:E23"/>
    <mergeCell ref="F23:H23"/>
    <mergeCell ref="I23:L23"/>
    <mergeCell ref="D22:I22"/>
    <mergeCell ref="C44:E44"/>
    <mergeCell ref="F44:H44"/>
    <mergeCell ref="I44:L44"/>
    <mergeCell ref="D43:I43"/>
    <mergeCell ref="C66:E66"/>
    <mergeCell ref="F66:H66"/>
    <mergeCell ref="I66:L6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4"/>
  <sheetViews>
    <sheetView workbookViewId="0">
      <selection activeCell="N10" sqref="N10"/>
    </sheetView>
  </sheetViews>
  <sheetFormatPr defaultRowHeight="15"/>
  <cols>
    <col min="3" max="3" width="12.85546875" customWidth="1"/>
    <col min="4" max="4" width="14" customWidth="1"/>
  </cols>
  <sheetData>
    <row r="3" spans="2:4" ht="15.75" thickBot="1"/>
    <row r="4" spans="2:4">
      <c r="B4" s="83" t="s">
        <v>34</v>
      </c>
      <c r="C4" s="122" t="s">
        <v>86</v>
      </c>
      <c r="D4" s="123" t="s">
        <v>87</v>
      </c>
    </row>
    <row r="5" spans="2:4">
      <c r="B5" s="4" t="s">
        <v>18</v>
      </c>
      <c r="C5" s="124">
        <f>AVERAGE(D28:E28)</f>
        <v>0.54300322783488963</v>
      </c>
      <c r="D5" s="125">
        <f>C28</f>
        <v>0.33333333333333331</v>
      </c>
    </row>
    <row r="6" spans="2:4">
      <c r="B6" s="4" t="s">
        <v>19</v>
      </c>
      <c r="C6" s="124">
        <f t="shared" ref="C6:C20" si="0">AVERAGE(D29:E29)</f>
        <v>0.60238098805092022</v>
      </c>
      <c r="D6" s="125">
        <f t="shared" ref="D6:D20" si="1">C29</f>
        <v>0.66805555555555562</v>
      </c>
    </row>
    <row r="7" spans="2:4">
      <c r="B7" s="4" t="s">
        <v>20</v>
      </c>
      <c r="C7" s="124">
        <f t="shared" si="0"/>
        <v>0.44972322762731942</v>
      </c>
      <c r="D7" s="125">
        <f t="shared" si="1"/>
        <v>0.66111111111111109</v>
      </c>
    </row>
    <row r="8" spans="2:4">
      <c r="B8" s="4" t="s">
        <v>21</v>
      </c>
      <c r="C8" s="124">
        <f t="shared" si="0"/>
        <v>0.40988848881499551</v>
      </c>
      <c r="D8" s="125">
        <f t="shared" si="1"/>
        <v>0.66666666666666663</v>
      </c>
    </row>
    <row r="9" spans="2:4">
      <c r="B9" s="4" t="s">
        <v>22</v>
      </c>
      <c r="C9" s="124">
        <f t="shared" si="0"/>
        <v>0.54061847814605635</v>
      </c>
      <c r="D9" s="125">
        <f t="shared" si="1"/>
        <v>0.60555555555555562</v>
      </c>
    </row>
    <row r="10" spans="2:4">
      <c r="B10" s="4" t="s">
        <v>23</v>
      </c>
      <c r="C10" s="124">
        <f t="shared" si="0"/>
        <v>0.54645097005725352</v>
      </c>
      <c r="D10" s="125">
        <f t="shared" si="1"/>
        <v>0.49166666666666664</v>
      </c>
    </row>
    <row r="11" spans="2:4">
      <c r="B11" s="4" t="s">
        <v>24</v>
      </c>
      <c r="C11" s="124">
        <f t="shared" si="0"/>
        <v>0.45428325381378643</v>
      </c>
      <c r="D11" s="125">
        <f t="shared" si="1"/>
        <v>0.44444444444444442</v>
      </c>
    </row>
    <row r="12" spans="2:4">
      <c r="B12" s="4" t="s">
        <v>25</v>
      </c>
      <c r="C12" s="124">
        <f t="shared" si="0"/>
        <v>0.55131471042549451</v>
      </c>
      <c r="D12" s="125">
        <f t="shared" si="1"/>
        <v>0.24444444444444446</v>
      </c>
    </row>
    <row r="13" spans="2:4">
      <c r="B13" s="4" t="s">
        <v>26</v>
      </c>
      <c r="C13" s="124">
        <f t="shared" si="0"/>
        <v>0.49922099177223955</v>
      </c>
      <c r="D13" s="125">
        <f t="shared" si="1"/>
        <v>0.35555555555555557</v>
      </c>
    </row>
    <row r="14" spans="2:4">
      <c r="B14" s="4" t="s">
        <v>27</v>
      </c>
      <c r="C14" s="124">
        <f t="shared" si="0"/>
        <v>0.41767497128428432</v>
      </c>
      <c r="D14" s="125">
        <f t="shared" si="1"/>
        <v>0.35555555555555557</v>
      </c>
    </row>
    <row r="15" spans="2:4">
      <c r="B15" s="4" t="s">
        <v>28</v>
      </c>
      <c r="C15" s="124">
        <f t="shared" si="0"/>
        <v>0.55606436607850351</v>
      </c>
      <c r="D15" s="125">
        <f t="shared" si="1"/>
        <v>0.35555555555555557</v>
      </c>
    </row>
    <row r="16" spans="2:4">
      <c r="B16" s="4" t="s">
        <v>29</v>
      </c>
      <c r="C16" s="124">
        <f t="shared" si="0"/>
        <v>0.1929286486971411</v>
      </c>
      <c r="D16" s="125">
        <f t="shared" si="1"/>
        <v>0.39999999999999997</v>
      </c>
    </row>
    <row r="17" spans="2:5">
      <c r="B17" s="4" t="s">
        <v>30</v>
      </c>
      <c r="C17" s="124">
        <f t="shared" si="0"/>
        <v>0.59710494077518317</v>
      </c>
      <c r="D17" s="125">
        <f t="shared" si="1"/>
        <v>0.35555555555555557</v>
      </c>
    </row>
    <row r="18" spans="2:5">
      <c r="B18" s="4" t="s">
        <v>31</v>
      </c>
      <c r="C18" s="124">
        <f t="shared" si="0"/>
        <v>0.43724287972890608</v>
      </c>
      <c r="D18" s="125">
        <f t="shared" si="1"/>
        <v>0.35555555555555557</v>
      </c>
    </row>
    <row r="19" spans="2:5">
      <c r="B19" s="4" t="s">
        <v>32</v>
      </c>
      <c r="C19" s="124">
        <f t="shared" si="0"/>
        <v>0.51369132321799937</v>
      </c>
      <c r="D19" s="125">
        <f t="shared" si="1"/>
        <v>0.33333333333333331</v>
      </c>
    </row>
    <row r="20" spans="2:5">
      <c r="B20" s="4" t="s">
        <v>33</v>
      </c>
      <c r="C20" s="124">
        <f t="shared" si="0"/>
        <v>0.3330194341009115</v>
      </c>
      <c r="D20" s="125">
        <f t="shared" si="1"/>
        <v>0.39999999999999997</v>
      </c>
    </row>
    <row r="21" spans="2:5" ht="15.75" thickBot="1">
      <c r="B21" s="116" t="s">
        <v>84</v>
      </c>
    </row>
    <row r="26" spans="2:5" ht="15.75" thickBot="1"/>
    <row r="27" spans="2:5">
      <c r="B27" s="83" t="s">
        <v>34</v>
      </c>
      <c r="C27" t="s">
        <v>98</v>
      </c>
      <c r="D27" t="s">
        <v>99</v>
      </c>
      <c r="E27" t="s">
        <v>100</v>
      </c>
    </row>
    <row r="28" spans="2:5">
      <c r="B28" s="4" t="s">
        <v>18</v>
      </c>
      <c r="C28" s="111">
        <f>'محیط زیست'!F92</f>
        <v>0.33333333333333331</v>
      </c>
      <c r="D28" s="111">
        <f>اجتماعی!H70</f>
        <v>0.55423477008801814</v>
      </c>
      <c r="E28" s="111">
        <f>اقتصادی!F89</f>
        <v>0.53177168558176113</v>
      </c>
    </row>
    <row r="29" spans="2:5">
      <c r="B29" s="4" t="s">
        <v>19</v>
      </c>
      <c r="C29" s="111">
        <f>'محیط زیست'!F93</f>
        <v>0.66805555555555562</v>
      </c>
      <c r="D29" s="111">
        <f>اجتماعی!H71</f>
        <v>0.56488429719167299</v>
      </c>
      <c r="E29" s="111">
        <f>اقتصادی!F90</f>
        <v>0.63987767891016745</v>
      </c>
    </row>
    <row r="30" spans="2:5">
      <c r="B30" s="4" t="s">
        <v>20</v>
      </c>
      <c r="C30" s="111">
        <f>'محیط زیست'!F94</f>
        <v>0.66111111111111109</v>
      </c>
      <c r="D30" s="111">
        <f>اجتماعی!H72</f>
        <v>0.55847948875492481</v>
      </c>
      <c r="E30" s="111">
        <f>اقتصادی!F91</f>
        <v>0.34096696649971409</v>
      </c>
    </row>
    <row r="31" spans="2:5">
      <c r="B31" s="4" t="s">
        <v>21</v>
      </c>
      <c r="C31" s="111">
        <f>'محیط زیست'!F95</f>
        <v>0.66666666666666663</v>
      </c>
      <c r="D31" s="111">
        <f>اجتماعی!H73</f>
        <v>0.56407594463693911</v>
      </c>
      <c r="E31" s="111">
        <f>اقتصادی!F92</f>
        <v>0.25570103299305197</v>
      </c>
    </row>
    <row r="32" spans="2:5">
      <c r="B32" s="4" t="s">
        <v>22</v>
      </c>
      <c r="C32" s="111">
        <f>'محیط زیست'!F96</f>
        <v>0.60555555555555562</v>
      </c>
      <c r="D32" s="111">
        <f>اجتماعی!H74</f>
        <v>0.52871676571255399</v>
      </c>
      <c r="E32" s="111">
        <f>اقتصادی!F93</f>
        <v>0.55252019057955859</v>
      </c>
    </row>
    <row r="33" spans="2:5">
      <c r="B33" s="4" t="s">
        <v>23</v>
      </c>
      <c r="C33" s="111">
        <f>'محیط زیست'!F97</f>
        <v>0.49166666666666664</v>
      </c>
      <c r="D33" s="111">
        <f>اجتماعی!H75</f>
        <v>0.45470930905093293</v>
      </c>
      <c r="E33" s="111">
        <f>اقتصادی!F94</f>
        <v>0.63819263106357405</v>
      </c>
    </row>
    <row r="34" spans="2:5">
      <c r="B34" s="4" t="s">
        <v>24</v>
      </c>
      <c r="C34" s="111">
        <f>'محیط زیست'!F98</f>
        <v>0.44444444444444442</v>
      </c>
      <c r="D34" s="111">
        <f>اجتماعی!H76</f>
        <v>0.44474552937332296</v>
      </c>
      <c r="E34" s="111">
        <f>اقتصادی!F95</f>
        <v>0.46382097825424989</v>
      </c>
    </row>
    <row r="35" spans="2:5">
      <c r="B35" s="4" t="s">
        <v>25</v>
      </c>
      <c r="C35" s="111">
        <f>'محیط زیست'!F99</f>
        <v>0.24444444444444446</v>
      </c>
      <c r="D35" s="111">
        <f>اجتماعی!H77</f>
        <v>0.61815604817724934</v>
      </c>
      <c r="E35" s="111">
        <f>اقتصادی!F96</f>
        <v>0.4844733726737398</v>
      </c>
    </row>
    <row r="36" spans="2:5">
      <c r="B36" s="4" t="s">
        <v>26</v>
      </c>
      <c r="C36" s="111">
        <f>'محیط زیست'!F100</f>
        <v>0.35555555555555557</v>
      </c>
      <c r="D36" s="111">
        <f>اجتماعی!H78</f>
        <v>0.53230100919984824</v>
      </c>
      <c r="E36" s="111">
        <f>اقتصادی!F97</f>
        <v>0.46614097434463081</v>
      </c>
    </row>
    <row r="37" spans="2:5">
      <c r="B37" s="4" t="s">
        <v>27</v>
      </c>
      <c r="C37" s="111">
        <f>'محیط زیست'!F101</f>
        <v>0.35555555555555557</v>
      </c>
      <c r="D37" s="111">
        <f>اجتماعی!H79</f>
        <v>0.45944551978135484</v>
      </c>
      <c r="E37" s="111">
        <f>اقتصادی!F98</f>
        <v>0.37590442278721387</v>
      </c>
    </row>
    <row r="38" spans="2:5">
      <c r="B38" s="4" t="s">
        <v>28</v>
      </c>
      <c r="C38" s="111">
        <f>'محیط زیست'!F102</f>
        <v>0.35555555555555557</v>
      </c>
      <c r="D38" s="111">
        <f>اجتماعی!H80</f>
        <v>0.48646514656361883</v>
      </c>
      <c r="E38" s="111">
        <f>اقتصادی!F99</f>
        <v>0.62566358559338819</v>
      </c>
    </row>
    <row r="39" spans="2:5">
      <c r="B39" s="4" t="s">
        <v>29</v>
      </c>
      <c r="C39" s="111">
        <f>'محیط زیست'!F103</f>
        <v>0.39999999999999997</v>
      </c>
      <c r="D39" s="111">
        <f>اجتماعی!H81</f>
        <v>0.23598280722489734</v>
      </c>
      <c r="E39" s="111">
        <f>اقتصادی!F100</f>
        <v>0.14987449016938484</v>
      </c>
    </row>
    <row r="40" spans="2:5">
      <c r="B40" s="4" t="s">
        <v>30</v>
      </c>
      <c r="C40" s="111">
        <f>'محیط زیست'!F104</f>
        <v>0.35555555555555557</v>
      </c>
      <c r="D40" s="111">
        <f>اجتماعی!H82</f>
        <v>0.53467225801294249</v>
      </c>
      <c r="E40" s="111">
        <f>اقتصادی!F101</f>
        <v>0.65953762353742373</v>
      </c>
    </row>
    <row r="41" spans="2:5">
      <c r="B41" s="4" t="s">
        <v>31</v>
      </c>
      <c r="C41" s="111">
        <f>'محیط زیست'!F105</f>
        <v>0.35555555555555557</v>
      </c>
      <c r="D41" s="111">
        <f>اجتماعی!H83</f>
        <v>0.45446696493488786</v>
      </c>
      <c r="E41" s="111">
        <f>اقتصادی!F102</f>
        <v>0.42001879452292429</v>
      </c>
    </row>
    <row r="42" spans="2:5">
      <c r="B42" s="4" t="s">
        <v>32</v>
      </c>
      <c r="C42" s="111">
        <f>'محیط زیست'!F106</f>
        <v>0.33333333333333331</v>
      </c>
      <c r="D42" s="111">
        <f>اجتماعی!H84</f>
        <v>0.58589264129788377</v>
      </c>
      <c r="E42" s="111">
        <f>اقتصادی!F103</f>
        <v>0.44149000513811504</v>
      </c>
    </row>
    <row r="43" spans="2:5">
      <c r="B43" s="4" t="s">
        <v>33</v>
      </c>
      <c r="C43" s="111">
        <f>'محیط زیست'!F107</f>
        <v>0.39999999999999997</v>
      </c>
      <c r="D43" s="111">
        <f>اجتماعی!H85</f>
        <v>0.35559783834003039</v>
      </c>
      <c r="E43" s="111">
        <f>اقتصادی!F104</f>
        <v>0.31044102986179267</v>
      </c>
    </row>
    <row r="44" spans="2:5" ht="15.75" thickBot="1">
      <c r="B44" s="116" t="s">
        <v>84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1"/>
  <sheetViews>
    <sheetView workbookViewId="0">
      <selection activeCell="C116" sqref="C116:S136"/>
    </sheetView>
  </sheetViews>
  <sheetFormatPr defaultColWidth="7.28515625" defaultRowHeight="15"/>
  <cols>
    <col min="1" max="1" width="7.140625" customWidth="1"/>
    <col min="2" max="2" width="12.140625" customWidth="1"/>
    <col min="3" max="16" width="7.5703125" bestFit="1" customWidth="1"/>
  </cols>
  <sheetData>
    <row r="1" spans="2:16">
      <c r="E1" s="145" t="s">
        <v>71</v>
      </c>
      <c r="F1" s="145"/>
      <c r="G1" s="145"/>
      <c r="H1" s="145"/>
      <c r="I1" s="145"/>
      <c r="J1" s="145"/>
      <c r="K1" s="145"/>
    </row>
    <row r="2" spans="2:16" ht="15.75" thickBot="1"/>
    <row r="3" spans="2:16">
      <c r="B3" s="1"/>
      <c r="C3" s="148" t="s">
        <v>0</v>
      </c>
      <c r="D3" s="149"/>
      <c r="E3" s="149"/>
      <c r="F3" s="150"/>
      <c r="G3" s="148" t="s">
        <v>1</v>
      </c>
      <c r="H3" s="149"/>
      <c r="I3" s="149"/>
      <c r="J3" s="150"/>
      <c r="K3" s="148" t="s">
        <v>2</v>
      </c>
      <c r="L3" s="149"/>
      <c r="M3" s="150"/>
      <c r="N3" s="154" t="s">
        <v>3</v>
      </c>
      <c r="O3" s="155"/>
      <c r="P3" s="156"/>
    </row>
    <row r="4" spans="2:16" ht="81.75" thickBot="1">
      <c r="B4" s="2" t="s">
        <v>34</v>
      </c>
      <c r="C4" s="67" t="s">
        <v>4</v>
      </c>
      <c r="D4" s="70" t="s">
        <v>5</v>
      </c>
      <c r="E4" s="70" t="s">
        <v>6</v>
      </c>
      <c r="F4" s="68" t="s">
        <v>7</v>
      </c>
      <c r="G4" s="71" t="s">
        <v>8</v>
      </c>
      <c r="H4" s="70" t="s">
        <v>9</v>
      </c>
      <c r="I4" s="70" t="s">
        <v>10</v>
      </c>
      <c r="J4" s="72" t="s">
        <v>11</v>
      </c>
      <c r="K4" s="67" t="s">
        <v>12</v>
      </c>
      <c r="L4" s="70" t="s">
        <v>13</v>
      </c>
      <c r="M4" s="72" t="s">
        <v>14</v>
      </c>
      <c r="N4" s="71" t="s">
        <v>15</v>
      </c>
      <c r="O4" s="69" t="s">
        <v>16</v>
      </c>
      <c r="P4" s="73" t="s">
        <v>17</v>
      </c>
    </row>
    <row r="5" spans="2:16">
      <c r="B5" s="3" t="s">
        <v>18</v>
      </c>
      <c r="C5" s="6">
        <v>85</v>
      </c>
      <c r="D5" s="7">
        <v>1</v>
      </c>
      <c r="E5" s="7">
        <v>5.33</v>
      </c>
      <c r="F5" s="8">
        <v>0</v>
      </c>
      <c r="G5" s="6">
        <v>81.47</v>
      </c>
      <c r="H5" s="7">
        <v>100</v>
      </c>
      <c r="I5" s="7">
        <v>15</v>
      </c>
      <c r="J5" s="8">
        <v>15</v>
      </c>
      <c r="K5" s="6">
        <v>70</v>
      </c>
      <c r="L5" s="7">
        <v>4</v>
      </c>
      <c r="M5" s="8">
        <v>4</v>
      </c>
      <c r="N5" s="6">
        <v>0</v>
      </c>
      <c r="O5" s="7">
        <v>80</v>
      </c>
      <c r="P5" s="9">
        <v>80</v>
      </c>
    </row>
    <row r="6" spans="2:16">
      <c r="B6" s="3" t="s">
        <v>19</v>
      </c>
      <c r="C6" s="10">
        <v>76.5</v>
      </c>
      <c r="D6" s="11">
        <v>1</v>
      </c>
      <c r="E6" s="11">
        <v>1</v>
      </c>
      <c r="F6" s="12">
        <v>0</v>
      </c>
      <c r="G6" s="10">
        <v>64.150000000000006</v>
      </c>
      <c r="H6" s="11">
        <v>100</v>
      </c>
      <c r="I6" s="11">
        <v>0</v>
      </c>
      <c r="J6" s="12">
        <v>0</v>
      </c>
      <c r="K6" s="10">
        <v>81.3</v>
      </c>
      <c r="L6" s="11">
        <v>4</v>
      </c>
      <c r="M6" s="12">
        <v>3</v>
      </c>
      <c r="N6" s="10">
        <v>33.33</v>
      </c>
      <c r="O6" s="11">
        <v>5</v>
      </c>
      <c r="P6" s="9">
        <v>40</v>
      </c>
    </row>
    <row r="7" spans="2:16">
      <c r="B7" s="3" t="s">
        <v>20</v>
      </c>
      <c r="C7" s="10">
        <v>0</v>
      </c>
      <c r="D7" s="11">
        <v>1</v>
      </c>
      <c r="E7" s="11">
        <v>0.79</v>
      </c>
      <c r="F7" s="12">
        <v>0</v>
      </c>
      <c r="G7" s="10">
        <v>86.67</v>
      </c>
      <c r="H7" s="11">
        <v>55</v>
      </c>
      <c r="I7" s="11">
        <v>20</v>
      </c>
      <c r="J7" s="12">
        <v>0</v>
      </c>
      <c r="K7" s="10">
        <v>0</v>
      </c>
      <c r="L7" s="11">
        <v>6</v>
      </c>
      <c r="M7" s="12">
        <v>6</v>
      </c>
      <c r="N7" s="10">
        <v>55.55</v>
      </c>
      <c r="O7" s="11">
        <v>60</v>
      </c>
      <c r="P7" s="9">
        <v>60</v>
      </c>
    </row>
    <row r="8" spans="2:16">
      <c r="B8" s="3" t="s">
        <v>21</v>
      </c>
      <c r="C8" s="10">
        <v>28.6</v>
      </c>
      <c r="D8" s="11">
        <v>2</v>
      </c>
      <c r="E8" s="11">
        <v>0.86</v>
      </c>
      <c r="F8" s="12">
        <v>0</v>
      </c>
      <c r="G8" s="10">
        <v>100</v>
      </c>
      <c r="H8" s="11">
        <v>100</v>
      </c>
      <c r="I8" s="11">
        <v>0</v>
      </c>
      <c r="J8" s="12">
        <v>0</v>
      </c>
      <c r="K8" s="10">
        <v>0</v>
      </c>
      <c r="L8" s="11">
        <v>8</v>
      </c>
      <c r="M8" s="12">
        <v>6</v>
      </c>
      <c r="N8" s="10">
        <v>44.44</v>
      </c>
      <c r="O8" s="11">
        <v>0</v>
      </c>
      <c r="P8" s="9">
        <v>20</v>
      </c>
    </row>
    <row r="9" spans="2:16">
      <c r="B9" s="3" t="s">
        <v>22</v>
      </c>
      <c r="C9" s="10">
        <v>50</v>
      </c>
      <c r="D9" s="11">
        <v>3</v>
      </c>
      <c r="E9" s="11">
        <v>1</v>
      </c>
      <c r="F9" s="12">
        <v>0</v>
      </c>
      <c r="G9" s="10">
        <v>86.33</v>
      </c>
      <c r="H9" s="11">
        <v>80</v>
      </c>
      <c r="I9" s="11">
        <v>20</v>
      </c>
      <c r="J9" s="12">
        <v>40</v>
      </c>
      <c r="K9" s="10">
        <v>44.4</v>
      </c>
      <c r="L9" s="11">
        <v>4</v>
      </c>
      <c r="M9" s="12">
        <v>3</v>
      </c>
      <c r="N9" s="10">
        <v>33.33</v>
      </c>
      <c r="O9" s="11">
        <v>20</v>
      </c>
      <c r="P9" s="9">
        <v>40</v>
      </c>
    </row>
    <row r="10" spans="2:16">
      <c r="B10" s="3" t="s">
        <v>23</v>
      </c>
      <c r="C10" s="10">
        <v>50</v>
      </c>
      <c r="D10" s="11">
        <v>1</v>
      </c>
      <c r="E10" s="11">
        <v>1</v>
      </c>
      <c r="F10" s="12">
        <v>0</v>
      </c>
      <c r="G10" s="10">
        <v>53.33</v>
      </c>
      <c r="H10" s="11">
        <v>80</v>
      </c>
      <c r="I10" s="11">
        <v>10</v>
      </c>
      <c r="J10" s="12">
        <v>20</v>
      </c>
      <c r="K10" s="10">
        <v>0</v>
      </c>
      <c r="L10" s="11">
        <v>2</v>
      </c>
      <c r="M10" s="12">
        <v>1</v>
      </c>
      <c r="N10" s="10">
        <v>11.11</v>
      </c>
      <c r="O10" s="11">
        <v>10</v>
      </c>
      <c r="P10" s="9">
        <v>35</v>
      </c>
    </row>
    <row r="11" spans="2:16">
      <c r="B11" s="3" t="s">
        <v>24</v>
      </c>
      <c r="C11" s="10">
        <v>21.4</v>
      </c>
      <c r="D11" s="11">
        <v>1</v>
      </c>
      <c r="E11" s="11">
        <v>0.84</v>
      </c>
      <c r="F11" s="12">
        <v>0</v>
      </c>
      <c r="G11" s="10">
        <v>85.29</v>
      </c>
      <c r="H11" s="11">
        <v>100</v>
      </c>
      <c r="I11" s="11">
        <v>0</v>
      </c>
      <c r="J11" s="12">
        <v>0</v>
      </c>
      <c r="K11" s="10">
        <v>45</v>
      </c>
      <c r="L11" s="11">
        <v>0</v>
      </c>
      <c r="M11" s="12">
        <v>0</v>
      </c>
      <c r="N11" s="10">
        <v>0</v>
      </c>
      <c r="O11" s="11">
        <v>0</v>
      </c>
      <c r="P11" s="9">
        <v>30</v>
      </c>
    </row>
    <row r="12" spans="2:16">
      <c r="B12" s="3" t="s">
        <v>25</v>
      </c>
      <c r="C12" s="10">
        <v>5.3</v>
      </c>
      <c r="D12" s="11">
        <v>1</v>
      </c>
      <c r="E12" s="11">
        <v>2.04</v>
      </c>
      <c r="F12" s="12">
        <v>27.03</v>
      </c>
      <c r="G12" s="10">
        <v>82.35</v>
      </c>
      <c r="H12" s="11">
        <v>94.1</v>
      </c>
      <c r="I12" s="11">
        <v>100</v>
      </c>
      <c r="J12" s="12">
        <v>0</v>
      </c>
      <c r="K12" s="10">
        <v>0</v>
      </c>
      <c r="L12" s="11">
        <v>3</v>
      </c>
      <c r="M12" s="12">
        <v>3</v>
      </c>
      <c r="N12" s="10">
        <v>11.11</v>
      </c>
      <c r="O12" s="11">
        <v>80</v>
      </c>
      <c r="P12" s="9">
        <v>45</v>
      </c>
    </row>
    <row r="13" spans="2:16">
      <c r="B13" s="3" t="s">
        <v>26</v>
      </c>
      <c r="C13" s="10">
        <v>50</v>
      </c>
      <c r="D13" s="11">
        <v>1</v>
      </c>
      <c r="E13" s="11">
        <v>0.47</v>
      </c>
      <c r="F13" s="12">
        <v>0</v>
      </c>
      <c r="G13" s="10">
        <v>89.71</v>
      </c>
      <c r="H13" s="11">
        <v>100</v>
      </c>
      <c r="I13" s="11">
        <v>0</v>
      </c>
      <c r="J13" s="12">
        <v>0</v>
      </c>
      <c r="K13" s="10">
        <v>65</v>
      </c>
      <c r="L13" s="11">
        <v>0</v>
      </c>
      <c r="M13" s="12">
        <v>0</v>
      </c>
      <c r="N13" s="10">
        <v>0</v>
      </c>
      <c r="O13" s="11">
        <v>0</v>
      </c>
      <c r="P13" s="9">
        <v>10</v>
      </c>
    </row>
    <row r="14" spans="2:16">
      <c r="B14" s="3" t="s">
        <v>27</v>
      </c>
      <c r="C14" s="10">
        <v>18.2</v>
      </c>
      <c r="D14" s="11">
        <v>1</v>
      </c>
      <c r="E14" s="11">
        <v>1</v>
      </c>
      <c r="F14" s="12">
        <v>90</v>
      </c>
      <c r="G14" s="10">
        <v>80.64</v>
      </c>
      <c r="H14" s="11">
        <v>100</v>
      </c>
      <c r="I14" s="11">
        <v>100</v>
      </c>
      <c r="J14" s="12">
        <v>35</v>
      </c>
      <c r="K14" s="10">
        <v>75</v>
      </c>
      <c r="L14" s="11">
        <v>0</v>
      </c>
      <c r="M14" s="12">
        <v>0</v>
      </c>
      <c r="N14" s="10">
        <v>0</v>
      </c>
      <c r="O14" s="11">
        <v>0</v>
      </c>
      <c r="P14" s="9">
        <v>10</v>
      </c>
    </row>
    <row r="15" spans="2:16">
      <c r="B15" s="3" t="s">
        <v>28</v>
      </c>
      <c r="C15" s="10">
        <v>10</v>
      </c>
      <c r="D15" s="11">
        <v>1</v>
      </c>
      <c r="E15" s="11">
        <v>1</v>
      </c>
      <c r="F15" s="12">
        <v>8.3000000000000007</v>
      </c>
      <c r="G15" s="10">
        <v>89.04</v>
      </c>
      <c r="H15" s="11">
        <v>95</v>
      </c>
      <c r="I15" s="11">
        <v>35</v>
      </c>
      <c r="J15" s="12">
        <v>10</v>
      </c>
      <c r="K15" s="10">
        <v>0</v>
      </c>
      <c r="L15" s="11">
        <v>0</v>
      </c>
      <c r="M15" s="12">
        <v>0</v>
      </c>
      <c r="N15" s="10">
        <v>0</v>
      </c>
      <c r="O15" s="11">
        <v>0</v>
      </c>
      <c r="P15" s="9">
        <v>10</v>
      </c>
    </row>
    <row r="16" spans="2:16">
      <c r="B16" s="3" t="s">
        <v>29</v>
      </c>
      <c r="C16" s="10">
        <v>0</v>
      </c>
      <c r="D16" s="11">
        <v>1</v>
      </c>
      <c r="E16" s="11">
        <v>0.79</v>
      </c>
      <c r="F16" s="12">
        <v>95</v>
      </c>
      <c r="G16" s="10">
        <v>89.37</v>
      </c>
      <c r="H16" s="11">
        <v>100</v>
      </c>
      <c r="I16" s="11">
        <v>45</v>
      </c>
      <c r="J16" s="12">
        <v>25</v>
      </c>
      <c r="K16" s="10">
        <v>35</v>
      </c>
      <c r="L16" s="11">
        <v>3</v>
      </c>
      <c r="M16" s="12">
        <v>1</v>
      </c>
      <c r="N16" s="10">
        <v>0</v>
      </c>
      <c r="O16" s="11">
        <v>0</v>
      </c>
      <c r="P16" s="9">
        <v>20</v>
      </c>
    </row>
    <row r="17" spans="2:16">
      <c r="B17" s="3" t="s">
        <v>30</v>
      </c>
      <c r="C17" s="10">
        <v>37.5</v>
      </c>
      <c r="D17" s="11">
        <v>3</v>
      </c>
      <c r="E17" s="11">
        <v>0.89</v>
      </c>
      <c r="F17" s="12">
        <v>0</v>
      </c>
      <c r="G17" s="10">
        <v>52.38</v>
      </c>
      <c r="H17" s="11">
        <v>100</v>
      </c>
      <c r="I17" s="11">
        <v>0</v>
      </c>
      <c r="J17" s="12">
        <v>0</v>
      </c>
      <c r="K17" s="10">
        <v>50</v>
      </c>
      <c r="L17" s="11">
        <v>0</v>
      </c>
      <c r="M17" s="12">
        <v>0</v>
      </c>
      <c r="N17" s="10">
        <v>0</v>
      </c>
      <c r="O17" s="11">
        <v>0</v>
      </c>
      <c r="P17" s="9">
        <v>10</v>
      </c>
    </row>
    <row r="18" spans="2:16">
      <c r="B18" s="3" t="s">
        <v>31</v>
      </c>
      <c r="C18" s="10">
        <v>30</v>
      </c>
      <c r="D18" s="11">
        <v>1</v>
      </c>
      <c r="E18" s="11">
        <v>0.72</v>
      </c>
      <c r="F18" s="12">
        <v>0</v>
      </c>
      <c r="G18" s="10">
        <v>80.33</v>
      </c>
      <c r="H18" s="11">
        <v>100</v>
      </c>
      <c r="I18" s="11">
        <v>0</v>
      </c>
      <c r="J18" s="12">
        <v>0</v>
      </c>
      <c r="K18" s="10">
        <v>40</v>
      </c>
      <c r="L18" s="11">
        <v>3</v>
      </c>
      <c r="M18" s="12">
        <v>1</v>
      </c>
      <c r="N18" s="10">
        <v>0</v>
      </c>
      <c r="O18" s="11">
        <v>0</v>
      </c>
      <c r="P18" s="9">
        <v>10</v>
      </c>
    </row>
    <row r="19" spans="2:16">
      <c r="B19" s="3" t="s">
        <v>32</v>
      </c>
      <c r="C19" s="10">
        <v>0</v>
      </c>
      <c r="D19" s="11">
        <v>1</v>
      </c>
      <c r="E19" s="11">
        <v>1.04</v>
      </c>
      <c r="F19" s="12">
        <v>0</v>
      </c>
      <c r="G19" s="10">
        <v>80.599999999999994</v>
      </c>
      <c r="H19" s="11">
        <v>100</v>
      </c>
      <c r="I19" s="11">
        <v>0</v>
      </c>
      <c r="J19" s="12">
        <v>0</v>
      </c>
      <c r="K19" s="10">
        <v>0</v>
      </c>
      <c r="L19" s="11">
        <v>4</v>
      </c>
      <c r="M19" s="12">
        <v>3</v>
      </c>
      <c r="N19" s="10">
        <v>0</v>
      </c>
      <c r="O19" s="11">
        <v>0</v>
      </c>
      <c r="P19" s="9">
        <v>5</v>
      </c>
    </row>
    <row r="20" spans="2:16" ht="15.75" thickBot="1">
      <c r="B20" s="5" t="s">
        <v>33</v>
      </c>
      <c r="C20" s="13">
        <v>0</v>
      </c>
      <c r="D20" s="14">
        <v>1</v>
      </c>
      <c r="E20" s="14">
        <v>0.79</v>
      </c>
      <c r="F20" s="15">
        <v>95</v>
      </c>
      <c r="G20" s="13">
        <v>69.23</v>
      </c>
      <c r="H20" s="14">
        <v>100</v>
      </c>
      <c r="I20" s="14">
        <v>45</v>
      </c>
      <c r="J20" s="15">
        <v>25</v>
      </c>
      <c r="K20" s="13">
        <v>35</v>
      </c>
      <c r="L20" s="14">
        <v>1</v>
      </c>
      <c r="M20" s="15">
        <v>0</v>
      </c>
      <c r="N20" s="13">
        <v>0</v>
      </c>
      <c r="O20" s="14">
        <v>0</v>
      </c>
      <c r="P20" s="9">
        <v>20</v>
      </c>
    </row>
    <row r="21" spans="2:16" ht="15.75" thickBot="1">
      <c r="B21" s="44" t="s">
        <v>69</v>
      </c>
      <c r="C21" s="45">
        <v>7.69</v>
      </c>
      <c r="D21" s="45">
        <v>7.69</v>
      </c>
      <c r="E21" s="45">
        <v>7.02</v>
      </c>
      <c r="F21" s="45">
        <v>6.69</v>
      </c>
      <c r="G21" s="45">
        <v>7.75</v>
      </c>
      <c r="H21" s="45">
        <v>8.06</v>
      </c>
      <c r="I21" s="45">
        <v>7.38</v>
      </c>
      <c r="J21" s="45">
        <v>7.06</v>
      </c>
      <c r="K21" s="45">
        <v>7.38</v>
      </c>
      <c r="L21" s="45">
        <v>7.06</v>
      </c>
      <c r="M21" s="45">
        <v>7.06</v>
      </c>
      <c r="N21" s="45">
        <v>7.25</v>
      </c>
      <c r="O21" s="45">
        <v>7.31</v>
      </c>
      <c r="P21" s="46">
        <v>7.19</v>
      </c>
    </row>
    <row r="23" spans="2:16">
      <c r="E23" s="145" t="s">
        <v>70</v>
      </c>
      <c r="F23" s="145"/>
      <c r="G23" s="145"/>
      <c r="H23" s="145"/>
      <c r="I23" s="145"/>
      <c r="J23" s="145"/>
      <c r="K23" s="145"/>
    </row>
    <row r="24" spans="2:16" ht="15.75" thickBot="1"/>
    <row r="25" spans="2:16">
      <c r="B25" s="1"/>
      <c r="C25" s="148" t="s">
        <v>0</v>
      </c>
      <c r="D25" s="149"/>
      <c r="E25" s="149"/>
      <c r="F25" s="150"/>
      <c r="G25" s="148" t="s">
        <v>1</v>
      </c>
      <c r="H25" s="149"/>
      <c r="I25" s="149"/>
      <c r="J25" s="150"/>
      <c r="K25" s="148" t="s">
        <v>2</v>
      </c>
      <c r="L25" s="149"/>
      <c r="M25" s="150"/>
      <c r="N25" s="154" t="s">
        <v>3</v>
      </c>
      <c r="O25" s="155"/>
      <c r="P25" s="156"/>
    </row>
    <row r="26" spans="2:16" ht="81.75" thickBot="1">
      <c r="B26" s="2" t="s">
        <v>34</v>
      </c>
      <c r="C26" s="67" t="s">
        <v>4</v>
      </c>
      <c r="D26" s="70" t="s">
        <v>5</v>
      </c>
      <c r="E26" s="70" t="s">
        <v>6</v>
      </c>
      <c r="F26" s="68" t="s">
        <v>7</v>
      </c>
      <c r="G26" s="71" t="s">
        <v>8</v>
      </c>
      <c r="H26" s="70" t="s">
        <v>9</v>
      </c>
      <c r="I26" s="70" t="s">
        <v>10</v>
      </c>
      <c r="J26" s="72" t="s">
        <v>11</v>
      </c>
      <c r="K26" s="67" t="s">
        <v>12</v>
      </c>
      <c r="L26" s="70" t="s">
        <v>13</v>
      </c>
      <c r="M26" s="72" t="s">
        <v>14</v>
      </c>
      <c r="N26" s="71" t="s">
        <v>15</v>
      </c>
      <c r="O26" s="69" t="s">
        <v>16</v>
      </c>
      <c r="P26" s="73" t="s">
        <v>17</v>
      </c>
    </row>
    <row r="27" spans="2:16">
      <c r="B27" s="3" t="s">
        <v>18</v>
      </c>
      <c r="C27" s="6">
        <f>100-C5</f>
        <v>15</v>
      </c>
      <c r="D27" s="7">
        <v>1</v>
      </c>
      <c r="E27" s="7">
        <v>5.33</v>
      </c>
      <c r="F27" s="8">
        <f>100-F5</f>
        <v>100</v>
      </c>
      <c r="G27" s="6">
        <v>81.47</v>
      </c>
      <c r="H27" s="7">
        <v>100</v>
      </c>
      <c r="I27" s="7">
        <v>15</v>
      </c>
      <c r="J27" s="8">
        <v>15</v>
      </c>
      <c r="K27" s="6">
        <f>100-K5</f>
        <v>30</v>
      </c>
      <c r="L27" s="7">
        <v>4</v>
      </c>
      <c r="M27" s="8">
        <v>4</v>
      </c>
      <c r="N27" s="6">
        <v>0</v>
      </c>
      <c r="O27" s="6">
        <f>100-O5</f>
        <v>20</v>
      </c>
      <c r="P27" s="9">
        <v>80</v>
      </c>
    </row>
    <row r="28" spans="2:16">
      <c r="B28" s="3" t="s">
        <v>19</v>
      </c>
      <c r="C28" s="6">
        <f t="shared" ref="C28:C42" si="0">100-C6</f>
        <v>23.5</v>
      </c>
      <c r="D28" s="11">
        <v>1</v>
      </c>
      <c r="E28" s="11">
        <v>1</v>
      </c>
      <c r="F28" s="8">
        <f t="shared" ref="F28:F42" si="1">100-F6</f>
        <v>100</v>
      </c>
      <c r="G28" s="10">
        <v>64.150000000000006</v>
      </c>
      <c r="H28" s="11">
        <v>100</v>
      </c>
      <c r="I28" s="11">
        <v>0</v>
      </c>
      <c r="J28" s="12">
        <v>0</v>
      </c>
      <c r="K28" s="6">
        <f t="shared" ref="K28:K42" si="2">100-K6</f>
        <v>18.700000000000003</v>
      </c>
      <c r="L28" s="11">
        <v>4</v>
      </c>
      <c r="M28" s="12">
        <v>3</v>
      </c>
      <c r="N28" s="10">
        <v>33.33</v>
      </c>
      <c r="O28" s="6">
        <f t="shared" ref="O28:O42" si="3">100-O6</f>
        <v>95</v>
      </c>
      <c r="P28" s="9">
        <v>40</v>
      </c>
    </row>
    <row r="29" spans="2:16">
      <c r="B29" s="3" t="s">
        <v>20</v>
      </c>
      <c r="C29" s="6">
        <f t="shared" si="0"/>
        <v>100</v>
      </c>
      <c r="D29" s="11">
        <v>1</v>
      </c>
      <c r="E29" s="11">
        <v>0.79</v>
      </c>
      <c r="F29" s="8">
        <f t="shared" si="1"/>
        <v>100</v>
      </c>
      <c r="G29" s="10">
        <v>86.67</v>
      </c>
      <c r="H29" s="11">
        <v>55</v>
      </c>
      <c r="I29" s="11">
        <v>20</v>
      </c>
      <c r="J29" s="12">
        <v>0</v>
      </c>
      <c r="K29" s="6">
        <f t="shared" si="2"/>
        <v>100</v>
      </c>
      <c r="L29" s="11">
        <v>6</v>
      </c>
      <c r="M29" s="12">
        <v>6</v>
      </c>
      <c r="N29" s="10">
        <v>55.55</v>
      </c>
      <c r="O29" s="6">
        <f t="shared" si="3"/>
        <v>40</v>
      </c>
      <c r="P29" s="9">
        <v>60</v>
      </c>
    </row>
    <row r="30" spans="2:16">
      <c r="B30" s="3" t="s">
        <v>21</v>
      </c>
      <c r="C30" s="6">
        <f t="shared" si="0"/>
        <v>71.400000000000006</v>
      </c>
      <c r="D30" s="11">
        <v>2</v>
      </c>
      <c r="E30" s="11">
        <v>0.86</v>
      </c>
      <c r="F30" s="8">
        <f t="shared" si="1"/>
        <v>100</v>
      </c>
      <c r="G30" s="10">
        <v>100</v>
      </c>
      <c r="H30" s="11">
        <v>100</v>
      </c>
      <c r="I30" s="11">
        <v>0</v>
      </c>
      <c r="J30" s="12">
        <v>0</v>
      </c>
      <c r="K30" s="6">
        <f t="shared" si="2"/>
        <v>100</v>
      </c>
      <c r="L30" s="11">
        <v>8</v>
      </c>
      <c r="M30" s="12">
        <v>6</v>
      </c>
      <c r="N30" s="10">
        <v>44.44</v>
      </c>
      <c r="O30" s="6">
        <f t="shared" si="3"/>
        <v>100</v>
      </c>
      <c r="P30" s="9">
        <v>20</v>
      </c>
    </row>
    <row r="31" spans="2:16">
      <c r="B31" s="3" t="s">
        <v>22</v>
      </c>
      <c r="C31" s="6">
        <f t="shared" si="0"/>
        <v>50</v>
      </c>
      <c r="D31" s="11">
        <v>3</v>
      </c>
      <c r="E31" s="11">
        <v>1</v>
      </c>
      <c r="F31" s="8">
        <f t="shared" si="1"/>
        <v>100</v>
      </c>
      <c r="G31" s="10">
        <v>86.33</v>
      </c>
      <c r="H31" s="11">
        <v>80</v>
      </c>
      <c r="I31" s="11">
        <v>20</v>
      </c>
      <c r="J31" s="12">
        <v>40</v>
      </c>
      <c r="K31" s="6">
        <f t="shared" si="2"/>
        <v>55.6</v>
      </c>
      <c r="L31" s="11">
        <v>4</v>
      </c>
      <c r="M31" s="12">
        <v>3</v>
      </c>
      <c r="N31" s="10">
        <v>33.33</v>
      </c>
      <c r="O31" s="6">
        <f t="shared" si="3"/>
        <v>80</v>
      </c>
      <c r="P31" s="9">
        <v>40</v>
      </c>
    </row>
    <row r="32" spans="2:16">
      <c r="B32" s="3" t="s">
        <v>23</v>
      </c>
      <c r="C32" s="6">
        <f t="shared" si="0"/>
        <v>50</v>
      </c>
      <c r="D32" s="11">
        <v>1</v>
      </c>
      <c r="E32" s="11">
        <v>1</v>
      </c>
      <c r="F32" s="8">
        <f t="shared" si="1"/>
        <v>100</v>
      </c>
      <c r="G32" s="10">
        <v>53.33</v>
      </c>
      <c r="H32" s="11">
        <v>80</v>
      </c>
      <c r="I32" s="11">
        <v>10</v>
      </c>
      <c r="J32" s="12">
        <v>20</v>
      </c>
      <c r="K32" s="6">
        <f t="shared" si="2"/>
        <v>100</v>
      </c>
      <c r="L32" s="11">
        <v>2</v>
      </c>
      <c r="M32" s="12">
        <v>1</v>
      </c>
      <c r="N32" s="10">
        <v>11.11</v>
      </c>
      <c r="O32" s="6">
        <f t="shared" si="3"/>
        <v>90</v>
      </c>
      <c r="P32" s="9">
        <v>35</v>
      </c>
    </row>
    <row r="33" spans="2:16">
      <c r="B33" s="3" t="s">
        <v>24</v>
      </c>
      <c r="C33" s="6">
        <f t="shared" si="0"/>
        <v>78.599999999999994</v>
      </c>
      <c r="D33" s="11">
        <v>1</v>
      </c>
      <c r="E33" s="11">
        <v>0.84</v>
      </c>
      <c r="F33" s="8">
        <f t="shared" si="1"/>
        <v>100</v>
      </c>
      <c r="G33" s="10">
        <v>85.29</v>
      </c>
      <c r="H33" s="11">
        <v>100</v>
      </c>
      <c r="I33" s="11">
        <v>0</v>
      </c>
      <c r="J33" s="12">
        <v>0</v>
      </c>
      <c r="K33" s="6">
        <f t="shared" si="2"/>
        <v>55</v>
      </c>
      <c r="L33" s="11">
        <v>0</v>
      </c>
      <c r="M33" s="12">
        <v>0</v>
      </c>
      <c r="N33" s="10">
        <v>0</v>
      </c>
      <c r="O33" s="6">
        <f t="shared" si="3"/>
        <v>100</v>
      </c>
      <c r="P33" s="9">
        <v>30</v>
      </c>
    </row>
    <row r="34" spans="2:16">
      <c r="B34" s="3" t="s">
        <v>25</v>
      </c>
      <c r="C34" s="6">
        <f t="shared" si="0"/>
        <v>94.7</v>
      </c>
      <c r="D34" s="11">
        <v>1</v>
      </c>
      <c r="E34" s="11">
        <v>2.04</v>
      </c>
      <c r="F34" s="8">
        <f t="shared" si="1"/>
        <v>72.97</v>
      </c>
      <c r="G34" s="10">
        <v>82.35</v>
      </c>
      <c r="H34" s="11">
        <v>94.1</v>
      </c>
      <c r="I34" s="11">
        <v>100</v>
      </c>
      <c r="J34" s="12">
        <v>0</v>
      </c>
      <c r="K34" s="6">
        <f t="shared" si="2"/>
        <v>100</v>
      </c>
      <c r="L34" s="11">
        <v>3</v>
      </c>
      <c r="M34" s="12">
        <v>3</v>
      </c>
      <c r="N34" s="10">
        <v>11.11</v>
      </c>
      <c r="O34" s="6">
        <f t="shared" si="3"/>
        <v>20</v>
      </c>
      <c r="P34" s="9">
        <v>45</v>
      </c>
    </row>
    <row r="35" spans="2:16">
      <c r="B35" s="3" t="s">
        <v>26</v>
      </c>
      <c r="C35" s="6">
        <f t="shared" si="0"/>
        <v>50</v>
      </c>
      <c r="D35" s="11">
        <v>1</v>
      </c>
      <c r="E35" s="11">
        <v>0.47</v>
      </c>
      <c r="F35" s="8">
        <f t="shared" si="1"/>
        <v>100</v>
      </c>
      <c r="G35" s="10">
        <v>89.71</v>
      </c>
      <c r="H35" s="11">
        <v>100</v>
      </c>
      <c r="I35" s="11">
        <v>0</v>
      </c>
      <c r="J35" s="12">
        <v>0</v>
      </c>
      <c r="K35" s="6">
        <f t="shared" si="2"/>
        <v>35</v>
      </c>
      <c r="L35" s="11">
        <v>0</v>
      </c>
      <c r="M35" s="12">
        <v>0</v>
      </c>
      <c r="N35" s="10">
        <v>0</v>
      </c>
      <c r="O35" s="6">
        <f t="shared" si="3"/>
        <v>100</v>
      </c>
      <c r="P35" s="9">
        <v>10</v>
      </c>
    </row>
    <row r="36" spans="2:16">
      <c r="B36" s="3" t="s">
        <v>27</v>
      </c>
      <c r="C36" s="6">
        <f t="shared" si="0"/>
        <v>81.8</v>
      </c>
      <c r="D36" s="11">
        <v>1</v>
      </c>
      <c r="E36" s="11">
        <v>1</v>
      </c>
      <c r="F36" s="8">
        <f t="shared" si="1"/>
        <v>10</v>
      </c>
      <c r="G36" s="10">
        <v>80.64</v>
      </c>
      <c r="H36" s="11">
        <v>100</v>
      </c>
      <c r="I36" s="11">
        <v>100</v>
      </c>
      <c r="J36" s="12">
        <v>35</v>
      </c>
      <c r="K36" s="6">
        <f t="shared" si="2"/>
        <v>25</v>
      </c>
      <c r="L36" s="11">
        <v>0</v>
      </c>
      <c r="M36" s="12">
        <v>0</v>
      </c>
      <c r="N36" s="10">
        <v>0</v>
      </c>
      <c r="O36" s="6">
        <f t="shared" si="3"/>
        <v>100</v>
      </c>
      <c r="P36" s="9">
        <v>10</v>
      </c>
    </row>
    <row r="37" spans="2:16">
      <c r="B37" s="3" t="s">
        <v>28</v>
      </c>
      <c r="C37" s="6">
        <f t="shared" si="0"/>
        <v>90</v>
      </c>
      <c r="D37" s="11">
        <v>1</v>
      </c>
      <c r="E37" s="11">
        <v>1</v>
      </c>
      <c r="F37" s="8">
        <f t="shared" si="1"/>
        <v>91.7</v>
      </c>
      <c r="G37" s="10">
        <v>89.04</v>
      </c>
      <c r="H37" s="11">
        <v>95</v>
      </c>
      <c r="I37" s="11">
        <v>35</v>
      </c>
      <c r="J37" s="12">
        <v>10</v>
      </c>
      <c r="K37" s="6">
        <f t="shared" si="2"/>
        <v>100</v>
      </c>
      <c r="L37" s="11">
        <v>0</v>
      </c>
      <c r="M37" s="12">
        <v>0</v>
      </c>
      <c r="N37" s="10">
        <v>0</v>
      </c>
      <c r="O37" s="6">
        <f t="shared" si="3"/>
        <v>100</v>
      </c>
      <c r="P37" s="9">
        <v>10</v>
      </c>
    </row>
    <row r="38" spans="2:16">
      <c r="B38" s="3" t="s">
        <v>29</v>
      </c>
      <c r="C38" s="6">
        <f t="shared" si="0"/>
        <v>100</v>
      </c>
      <c r="D38" s="11">
        <v>1</v>
      </c>
      <c r="E38" s="11">
        <v>0.79</v>
      </c>
      <c r="F38" s="8">
        <f t="shared" si="1"/>
        <v>5</v>
      </c>
      <c r="G38" s="10">
        <v>89.37</v>
      </c>
      <c r="H38" s="11">
        <v>100</v>
      </c>
      <c r="I38" s="11">
        <v>45</v>
      </c>
      <c r="J38" s="12">
        <v>25</v>
      </c>
      <c r="K38" s="6">
        <f t="shared" si="2"/>
        <v>65</v>
      </c>
      <c r="L38" s="11">
        <v>3</v>
      </c>
      <c r="M38" s="12">
        <v>1</v>
      </c>
      <c r="N38" s="10">
        <v>0</v>
      </c>
      <c r="O38" s="6">
        <f t="shared" si="3"/>
        <v>100</v>
      </c>
      <c r="P38" s="9">
        <v>20</v>
      </c>
    </row>
    <row r="39" spans="2:16">
      <c r="B39" s="3" t="s">
        <v>30</v>
      </c>
      <c r="C39" s="6">
        <f t="shared" si="0"/>
        <v>62.5</v>
      </c>
      <c r="D39" s="11">
        <v>3</v>
      </c>
      <c r="E39" s="11">
        <v>0.89</v>
      </c>
      <c r="F39" s="8">
        <f t="shared" si="1"/>
        <v>100</v>
      </c>
      <c r="G39" s="10">
        <v>52.38</v>
      </c>
      <c r="H39" s="11">
        <v>100</v>
      </c>
      <c r="I39" s="11">
        <v>0</v>
      </c>
      <c r="J39" s="12">
        <v>0</v>
      </c>
      <c r="K39" s="6">
        <f t="shared" si="2"/>
        <v>50</v>
      </c>
      <c r="L39" s="11">
        <v>0</v>
      </c>
      <c r="M39" s="12">
        <v>0</v>
      </c>
      <c r="N39" s="10">
        <v>0</v>
      </c>
      <c r="O39" s="6">
        <f t="shared" si="3"/>
        <v>100</v>
      </c>
      <c r="P39" s="9">
        <v>10</v>
      </c>
    </row>
    <row r="40" spans="2:16">
      <c r="B40" s="3" t="s">
        <v>31</v>
      </c>
      <c r="C40" s="6">
        <f t="shared" si="0"/>
        <v>70</v>
      </c>
      <c r="D40" s="11">
        <v>1</v>
      </c>
      <c r="E40" s="11">
        <v>0.72</v>
      </c>
      <c r="F40" s="8">
        <f t="shared" si="1"/>
        <v>100</v>
      </c>
      <c r="G40" s="10">
        <v>80.33</v>
      </c>
      <c r="H40" s="11">
        <v>100</v>
      </c>
      <c r="I40" s="11">
        <v>0</v>
      </c>
      <c r="J40" s="12">
        <v>0</v>
      </c>
      <c r="K40" s="6">
        <f t="shared" si="2"/>
        <v>60</v>
      </c>
      <c r="L40" s="11">
        <v>3</v>
      </c>
      <c r="M40" s="12">
        <v>1</v>
      </c>
      <c r="N40" s="10">
        <v>0</v>
      </c>
      <c r="O40" s="6">
        <f t="shared" si="3"/>
        <v>100</v>
      </c>
      <c r="P40" s="9">
        <v>10</v>
      </c>
    </row>
    <row r="41" spans="2:16">
      <c r="B41" s="3" t="s">
        <v>32</v>
      </c>
      <c r="C41" s="6">
        <f t="shared" si="0"/>
        <v>100</v>
      </c>
      <c r="D41" s="11">
        <v>1</v>
      </c>
      <c r="E41" s="11">
        <v>1.04</v>
      </c>
      <c r="F41" s="8">
        <f t="shared" si="1"/>
        <v>100</v>
      </c>
      <c r="G41" s="10">
        <v>80.599999999999994</v>
      </c>
      <c r="H41" s="11">
        <v>100</v>
      </c>
      <c r="I41" s="11">
        <v>0</v>
      </c>
      <c r="J41" s="12">
        <v>0</v>
      </c>
      <c r="K41" s="6">
        <f t="shared" si="2"/>
        <v>100</v>
      </c>
      <c r="L41" s="11">
        <v>4</v>
      </c>
      <c r="M41" s="12">
        <v>3</v>
      </c>
      <c r="N41" s="10">
        <v>0</v>
      </c>
      <c r="O41" s="6">
        <f t="shared" si="3"/>
        <v>100</v>
      </c>
      <c r="P41" s="9">
        <v>5</v>
      </c>
    </row>
    <row r="42" spans="2:16" ht="15.75" thickBot="1">
      <c r="B42" s="74" t="s">
        <v>33</v>
      </c>
      <c r="C42" s="75">
        <f t="shared" si="0"/>
        <v>100</v>
      </c>
      <c r="D42" s="76">
        <v>1</v>
      </c>
      <c r="E42" s="76">
        <v>0.79</v>
      </c>
      <c r="F42" s="77">
        <f t="shared" si="1"/>
        <v>5</v>
      </c>
      <c r="G42" s="78">
        <v>69.23</v>
      </c>
      <c r="H42" s="76">
        <v>100</v>
      </c>
      <c r="I42" s="76">
        <v>45</v>
      </c>
      <c r="J42" s="79">
        <v>25</v>
      </c>
      <c r="K42" s="75">
        <f t="shared" si="2"/>
        <v>65</v>
      </c>
      <c r="L42" s="76">
        <v>1</v>
      </c>
      <c r="M42" s="79">
        <v>0</v>
      </c>
      <c r="N42" s="78">
        <v>0</v>
      </c>
      <c r="O42" s="75">
        <f t="shared" si="3"/>
        <v>100</v>
      </c>
      <c r="P42" s="80">
        <v>20</v>
      </c>
    </row>
    <row r="44" spans="2:16">
      <c r="E44" s="145" t="s">
        <v>72</v>
      </c>
      <c r="F44" s="145"/>
      <c r="G44" s="145"/>
      <c r="H44" s="145"/>
      <c r="I44" s="145"/>
      <c r="J44" s="145"/>
      <c r="K44" s="145"/>
    </row>
    <row r="45" spans="2:16" ht="15.75" thickBot="1"/>
    <row r="46" spans="2:16">
      <c r="B46" s="1"/>
      <c r="C46" s="148" t="s">
        <v>0</v>
      </c>
      <c r="D46" s="149"/>
      <c r="E46" s="149"/>
      <c r="F46" s="150"/>
      <c r="G46" s="148" t="s">
        <v>1</v>
      </c>
      <c r="H46" s="149"/>
      <c r="I46" s="149"/>
      <c r="J46" s="150"/>
      <c r="K46" s="148" t="s">
        <v>2</v>
      </c>
      <c r="L46" s="149"/>
      <c r="M46" s="150"/>
      <c r="N46" s="154" t="s">
        <v>3</v>
      </c>
      <c r="O46" s="155"/>
      <c r="P46" s="156"/>
    </row>
    <row r="47" spans="2:16" ht="81.75" thickBot="1">
      <c r="B47" s="2" t="s">
        <v>34</v>
      </c>
      <c r="C47" s="67" t="s">
        <v>4</v>
      </c>
      <c r="D47" s="70" t="s">
        <v>5</v>
      </c>
      <c r="E47" s="70" t="s">
        <v>6</v>
      </c>
      <c r="F47" s="68" t="s">
        <v>7</v>
      </c>
      <c r="G47" s="71" t="s">
        <v>8</v>
      </c>
      <c r="H47" s="70" t="s">
        <v>9</v>
      </c>
      <c r="I47" s="70" t="s">
        <v>10</v>
      </c>
      <c r="J47" s="72" t="s">
        <v>11</v>
      </c>
      <c r="K47" s="67" t="s">
        <v>12</v>
      </c>
      <c r="L47" s="70" t="s">
        <v>13</v>
      </c>
      <c r="M47" s="72" t="s">
        <v>14</v>
      </c>
      <c r="N47" s="71" t="s">
        <v>15</v>
      </c>
      <c r="O47" s="69" t="s">
        <v>16</v>
      </c>
      <c r="P47" s="73" t="s">
        <v>17</v>
      </c>
    </row>
    <row r="48" spans="2:16">
      <c r="B48" s="3" t="s">
        <v>18</v>
      </c>
      <c r="C48" s="6">
        <f>C27*C$21</f>
        <v>115.35000000000001</v>
      </c>
      <c r="D48" s="6">
        <f t="shared" ref="D48:P48" si="4">D27*D$21</f>
        <v>7.69</v>
      </c>
      <c r="E48" s="6">
        <f t="shared" si="4"/>
        <v>37.416599999999995</v>
      </c>
      <c r="F48" s="6">
        <f t="shared" si="4"/>
        <v>669</v>
      </c>
      <c r="G48" s="6">
        <f t="shared" si="4"/>
        <v>631.39250000000004</v>
      </c>
      <c r="H48" s="6">
        <f t="shared" si="4"/>
        <v>806</v>
      </c>
      <c r="I48" s="6">
        <f t="shared" si="4"/>
        <v>110.7</v>
      </c>
      <c r="J48" s="6">
        <f t="shared" si="4"/>
        <v>105.89999999999999</v>
      </c>
      <c r="K48" s="6">
        <f t="shared" si="4"/>
        <v>221.4</v>
      </c>
      <c r="L48" s="6">
        <f t="shared" si="4"/>
        <v>28.24</v>
      </c>
      <c r="M48" s="6">
        <f t="shared" si="4"/>
        <v>28.24</v>
      </c>
      <c r="N48" s="6">
        <f t="shared" si="4"/>
        <v>0</v>
      </c>
      <c r="O48" s="6">
        <f t="shared" si="4"/>
        <v>146.19999999999999</v>
      </c>
      <c r="P48" s="6">
        <f t="shared" si="4"/>
        <v>575.20000000000005</v>
      </c>
    </row>
    <row r="49" spans="2:16">
      <c r="B49" s="3" t="s">
        <v>19</v>
      </c>
      <c r="C49" s="6">
        <f t="shared" ref="C49:P63" si="5">C28*C$21</f>
        <v>180.715</v>
      </c>
      <c r="D49" s="6">
        <f t="shared" si="5"/>
        <v>7.69</v>
      </c>
      <c r="E49" s="6">
        <f t="shared" si="5"/>
        <v>7.02</v>
      </c>
      <c r="F49" s="6">
        <f t="shared" si="5"/>
        <v>669</v>
      </c>
      <c r="G49" s="6">
        <f t="shared" si="5"/>
        <v>497.16250000000002</v>
      </c>
      <c r="H49" s="6">
        <f t="shared" si="5"/>
        <v>806</v>
      </c>
      <c r="I49" s="6">
        <f t="shared" si="5"/>
        <v>0</v>
      </c>
      <c r="J49" s="6">
        <f t="shared" si="5"/>
        <v>0</v>
      </c>
      <c r="K49" s="6">
        <f t="shared" si="5"/>
        <v>138.00600000000003</v>
      </c>
      <c r="L49" s="6">
        <f t="shared" si="5"/>
        <v>28.24</v>
      </c>
      <c r="M49" s="6">
        <f t="shared" si="5"/>
        <v>21.18</v>
      </c>
      <c r="N49" s="6">
        <f t="shared" si="5"/>
        <v>241.64249999999998</v>
      </c>
      <c r="O49" s="6">
        <f t="shared" si="5"/>
        <v>694.44999999999993</v>
      </c>
      <c r="P49" s="6">
        <f t="shared" si="5"/>
        <v>287.60000000000002</v>
      </c>
    </row>
    <row r="50" spans="2:16">
      <c r="B50" s="3" t="s">
        <v>20</v>
      </c>
      <c r="C50" s="6">
        <f t="shared" si="5"/>
        <v>769</v>
      </c>
      <c r="D50" s="6">
        <f t="shared" si="5"/>
        <v>7.69</v>
      </c>
      <c r="E50" s="6">
        <f t="shared" si="5"/>
        <v>5.5457999999999998</v>
      </c>
      <c r="F50" s="6">
        <f t="shared" si="5"/>
        <v>669</v>
      </c>
      <c r="G50" s="6">
        <f t="shared" si="5"/>
        <v>671.6925</v>
      </c>
      <c r="H50" s="6">
        <f t="shared" si="5"/>
        <v>443.3</v>
      </c>
      <c r="I50" s="6">
        <f t="shared" si="5"/>
        <v>147.6</v>
      </c>
      <c r="J50" s="6">
        <f t="shared" si="5"/>
        <v>0</v>
      </c>
      <c r="K50" s="6">
        <f t="shared" si="5"/>
        <v>738</v>
      </c>
      <c r="L50" s="6">
        <f t="shared" si="5"/>
        <v>42.36</v>
      </c>
      <c r="M50" s="6">
        <f t="shared" si="5"/>
        <v>42.36</v>
      </c>
      <c r="N50" s="6">
        <f t="shared" si="5"/>
        <v>402.73749999999995</v>
      </c>
      <c r="O50" s="6">
        <f t="shared" si="5"/>
        <v>292.39999999999998</v>
      </c>
      <c r="P50" s="6">
        <f t="shared" si="5"/>
        <v>431.40000000000003</v>
      </c>
    </row>
    <row r="51" spans="2:16">
      <c r="B51" s="3" t="s">
        <v>21</v>
      </c>
      <c r="C51" s="6">
        <f t="shared" si="5"/>
        <v>549.06600000000003</v>
      </c>
      <c r="D51" s="6">
        <f t="shared" si="5"/>
        <v>15.38</v>
      </c>
      <c r="E51" s="6">
        <f t="shared" si="5"/>
        <v>6.0371999999999995</v>
      </c>
      <c r="F51" s="6">
        <f t="shared" si="5"/>
        <v>669</v>
      </c>
      <c r="G51" s="6">
        <f t="shared" si="5"/>
        <v>775</v>
      </c>
      <c r="H51" s="6">
        <f t="shared" si="5"/>
        <v>806</v>
      </c>
      <c r="I51" s="6">
        <f t="shared" si="5"/>
        <v>0</v>
      </c>
      <c r="J51" s="6">
        <f t="shared" si="5"/>
        <v>0</v>
      </c>
      <c r="K51" s="6">
        <f t="shared" si="5"/>
        <v>738</v>
      </c>
      <c r="L51" s="6">
        <f t="shared" si="5"/>
        <v>56.48</v>
      </c>
      <c r="M51" s="6">
        <f t="shared" si="5"/>
        <v>42.36</v>
      </c>
      <c r="N51" s="6">
        <f t="shared" si="5"/>
        <v>322.19</v>
      </c>
      <c r="O51" s="6">
        <f t="shared" si="5"/>
        <v>731</v>
      </c>
      <c r="P51" s="6">
        <f t="shared" si="5"/>
        <v>143.80000000000001</v>
      </c>
    </row>
    <row r="52" spans="2:16">
      <c r="B52" s="3" t="s">
        <v>22</v>
      </c>
      <c r="C52" s="6">
        <f t="shared" si="5"/>
        <v>384.5</v>
      </c>
      <c r="D52" s="6">
        <f t="shared" si="5"/>
        <v>23.07</v>
      </c>
      <c r="E52" s="6">
        <f t="shared" si="5"/>
        <v>7.02</v>
      </c>
      <c r="F52" s="6">
        <f t="shared" si="5"/>
        <v>669</v>
      </c>
      <c r="G52" s="6">
        <f t="shared" si="5"/>
        <v>669.0575</v>
      </c>
      <c r="H52" s="6">
        <f t="shared" si="5"/>
        <v>644.80000000000007</v>
      </c>
      <c r="I52" s="6">
        <f t="shared" si="5"/>
        <v>147.6</v>
      </c>
      <c r="J52" s="6">
        <f t="shared" si="5"/>
        <v>282.39999999999998</v>
      </c>
      <c r="K52" s="6">
        <f t="shared" si="5"/>
        <v>410.32800000000003</v>
      </c>
      <c r="L52" s="6">
        <f t="shared" si="5"/>
        <v>28.24</v>
      </c>
      <c r="M52" s="6">
        <f t="shared" si="5"/>
        <v>21.18</v>
      </c>
      <c r="N52" s="6">
        <f t="shared" si="5"/>
        <v>241.64249999999998</v>
      </c>
      <c r="O52" s="6">
        <f t="shared" si="5"/>
        <v>584.79999999999995</v>
      </c>
      <c r="P52" s="6">
        <f t="shared" si="5"/>
        <v>287.60000000000002</v>
      </c>
    </row>
    <row r="53" spans="2:16">
      <c r="B53" s="3" t="s">
        <v>23</v>
      </c>
      <c r="C53" s="6">
        <f t="shared" si="5"/>
        <v>384.5</v>
      </c>
      <c r="D53" s="6">
        <f t="shared" si="5"/>
        <v>7.69</v>
      </c>
      <c r="E53" s="6">
        <f t="shared" si="5"/>
        <v>7.02</v>
      </c>
      <c r="F53" s="6">
        <f t="shared" si="5"/>
        <v>669</v>
      </c>
      <c r="G53" s="6">
        <f t="shared" si="5"/>
        <v>413.3075</v>
      </c>
      <c r="H53" s="6">
        <f t="shared" si="5"/>
        <v>644.80000000000007</v>
      </c>
      <c r="I53" s="6">
        <f t="shared" si="5"/>
        <v>73.8</v>
      </c>
      <c r="J53" s="6">
        <f t="shared" si="5"/>
        <v>141.19999999999999</v>
      </c>
      <c r="K53" s="6">
        <f t="shared" si="5"/>
        <v>738</v>
      </c>
      <c r="L53" s="6">
        <f t="shared" si="5"/>
        <v>14.12</v>
      </c>
      <c r="M53" s="6">
        <f t="shared" si="5"/>
        <v>7.06</v>
      </c>
      <c r="N53" s="6">
        <f t="shared" si="5"/>
        <v>80.547499999999999</v>
      </c>
      <c r="O53" s="6">
        <f t="shared" si="5"/>
        <v>657.9</v>
      </c>
      <c r="P53" s="6">
        <f t="shared" si="5"/>
        <v>251.65</v>
      </c>
    </row>
    <row r="54" spans="2:16">
      <c r="B54" s="3" t="s">
        <v>24</v>
      </c>
      <c r="C54" s="6">
        <f t="shared" si="5"/>
        <v>604.43399999999997</v>
      </c>
      <c r="D54" s="6">
        <f t="shared" si="5"/>
        <v>7.69</v>
      </c>
      <c r="E54" s="6">
        <f t="shared" si="5"/>
        <v>5.8967999999999998</v>
      </c>
      <c r="F54" s="6">
        <f t="shared" si="5"/>
        <v>669</v>
      </c>
      <c r="G54" s="6">
        <f t="shared" si="5"/>
        <v>660.99750000000006</v>
      </c>
      <c r="H54" s="6">
        <f t="shared" si="5"/>
        <v>806</v>
      </c>
      <c r="I54" s="6">
        <f t="shared" si="5"/>
        <v>0</v>
      </c>
      <c r="J54" s="6">
        <f t="shared" si="5"/>
        <v>0</v>
      </c>
      <c r="K54" s="6">
        <f t="shared" si="5"/>
        <v>405.9</v>
      </c>
      <c r="L54" s="6">
        <f t="shared" si="5"/>
        <v>0</v>
      </c>
      <c r="M54" s="6">
        <f t="shared" si="5"/>
        <v>0</v>
      </c>
      <c r="N54" s="6">
        <f t="shared" si="5"/>
        <v>0</v>
      </c>
      <c r="O54" s="6">
        <f t="shared" si="5"/>
        <v>731</v>
      </c>
      <c r="P54" s="6">
        <f t="shared" si="5"/>
        <v>215.70000000000002</v>
      </c>
    </row>
    <row r="55" spans="2:16">
      <c r="B55" s="3" t="s">
        <v>25</v>
      </c>
      <c r="C55" s="6">
        <f t="shared" si="5"/>
        <v>728.24300000000005</v>
      </c>
      <c r="D55" s="6">
        <f t="shared" si="5"/>
        <v>7.69</v>
      </c>
      <c r="E55" s="6">
        <f t="shared" si="5"/>
        <v>14.3208</v>
      </c>
      <c r="F55" s="6">
        <f t="shared" si="5"/>
        <v>488.16930000000002</v>
      </c>
      <c r="G55" s="6">
        <f t="shared" si="5"/>
        <v>638.21249999999998</v>
      </c>
      <c r="H55" s="6">
        <f t="shared" si="5"/>
        <v>758.44600000000003</v>
      </c>
      <c r="I55" s="6">
        <f t="shared" si="5"/>
        <v>738</v>
      </c>
      <c r="J55" s="6">
        <f t="shared" si="5"/>
        <v>0</v>
      </c>
      <c r="K55" s="6">
        <f t="shared" si="5"/>
        <v>738</v>
      </c>
      <c r="L55" s="6">
        <f t="shared" si="5"/>
        <v>21.18</v>
      </c>
      <c r="M55" s="6">
        <f t="shared" si="5"/>
        <v>21.18</v>
      </c>
      <c r="N55" s="6">
        <f t="shared" si="5"/>
        <v>80.547499999999999</v>
      </c>
      <c r="O55" s="6">
        <f t="shared" si="5"/>
        <v>146.19999999999999</v>
      </c>
      <c r="P55" s="6">
        <f t="shared" si="5"/>
        <v>323.55</v>
      </c>
    </row>
    <row r="56" spans="2:16">
      <c r="B56" s="3" t="s">
        <v>26</v>
      </c>
      <c r="C56" s="6">
        <f t="shared" si="5"/>
        <v>384.5</v>
      </c>
      <c r="D56" s="6">
        <f t="shared" si="5"/>
        <v>7.69</v>
      </c>
      <c r="E56" s="6">
        <f t="shared" si="5"/>
        <v>3.2993999999999994</v>
      </c>
      <c r="F56" s="6">
        <f t="shared" si="5"/>
        <v>669</v>
      </c>
      <c r="G56" s="6">
        <f t="shared" si="5"/>
        <v>695.25249999999994</v>
      </c>
      <c r="H56" s="6">
        <f t="shared" si="5"/>
        <v>806</v>
      </c>
      <c r="I56" s="6">
        <f t="shared" si="5"/>
        <v>0</v>
      </c>
      <c r="J56" s="6">
        <f t="shared" si="5"/>
        <v>0</v>
      </c>
      <c r="K56" s="6">
        <f t="shared" si="5"/>
        <v>258.3</v>
      </c>
      <c r="L56" s="6">
        <f t="shared" si="5"/>
        <v>0</v>
      </c>
      <c r="M56" s="6">
        <f t="shared" si="5"/>
        <v>0</v>
      </c>
      <c r="N56" s="6">
        <f t="shared" si="5"/>
        <v>0</v>
      </c>
      <c r="O56" s="6">
        <f t="shared" si="5"/>
        <v>731</v>
      </c>
      <c r="P56" s="6">
        <f t="shared" si="5"/>
        <v>71.900000000000006</v>
      </c>
    </row>
    <row r="57" spans="2:16">
      <c r="B57" s="3" t="s">
        <v>27</v>
      </c>
      <c r="C57" s="6">
        <f t="shared" si="5"/>
        <v>629.04200000000003</v>
      </c>
      <c r="D57" s="6">
        <f t="shared" si="5"/>
        <v>7.69</v>
      </c>
      <c r="E57" s="6">
        <f t="shared" si="5"/>
        <v>7.02</v>
      </c>
      <c r="F57" s="6">
        <f t="shared" si="5"/>
        <v>66.900000000000006</v>
      </c>
      <c r="G57" s="6">
        <f t="shared" si="5"/>
        <v>624.96</v>
      </c>
      <c r="H57" s="6">
        <f t="shared" si="5"/>
        <v>806</v>
      </c>
      <c r="I57" s="6">
        <f t="shared" si="5"/>
        <v>738</v>
      </c>
      <c r="J57" s="6">
        <f t="shared" si="5"/>
        <v>247.1</v>
      </c>
      <c r="K57" s="6">
        <f t="shared" si="5"/>
        <v>184.5</v>
      </c>
      <c r="L57" s="6">
        <f t="shared" si="5"/>
        <v>0</v>
      </c>
      <c r="M57" s="6">
        <f t="shared" si="5"/>
        <v>0</v>
      </c>
      <c r="N57" s="6">
        <f t="shared" si="5"/>
        <v>0</v>
      </c>
      <c r="O57" s="6">
        <f t="shared" si="5"/>
        <v>731</v>
      </c>
      <c r="P57" s="6">
        <f t="shared" si="5"/>
        <v>71.900000000000006</v>
      </c>
    </row>
    <row r="58" spans="2:16">
      <c r="B58" s="3" t="s">
        <v>28</v>
      </c>
      <c r="C58" s="6">
        <f t="shared" si="5"/>
        <v>692.1</v>
      </c>
      <c r="D58" s="6">
        <f t="shared" si="5"/>
        <v>7.69</v>
      </c>
      <c r="E58" s="6">
        <f t="shared" si="5"/>
        <v>7.02</v>
      </c>
      <c r="F58" s="6">
        <f t="shared" si="5"/>
        <v>613.47300000000007</v>
      </c>
      <c r="G58" s="6">
        <f t="shared" si="5"/>
        <v>690.06000000000006</v>
      </c>
      <c r="H58" s="6">
        <f t="shared" si="5"/>
        <v>765.7</v>
      </c>
      <c r="I58" s="6">
        <f t="shared" si="5"/>
        <v>258.3</v>
      </c>
      <c r="J58" s="6">
        <f t="shared" si="5"/>
        <v>70.599999999999994</v>
      </c>
      <c r="K58" s="6">
        <f t="shared" si="5"/>
        <v>738</v>
      </c>
      <c r="L58" s="6">
        <f t="shared" si="5"/>
        <v>0</v>
      </c>
      <c r="M58" s="6">
        <f t="shared" si="5"/>
        <v>0</v>
      </c>
      <c r="N58" s="6">
        <f t="shared" si="5"/>
        <v>0</v>
      </c>
      <c r="O58" s="6">
        <f t="shared" si="5"/>
        <v>731</v>
      </c>
      <c r="P58" s="6">
        <f t="shared" si="5"/>
        <v>71.900000000000006</v>
      </c>
    </row>
    <row r="59" spans="2:16">
      <c r="B59" s="3" t="s">
        <v>29</v>
      </c>
      <c r="C59" s="6">
        <f t="shared" si="5"/>
        <v>769</v>
      </c>
      <c r="D59" s="6">
        <f t="shared" si="5"/>
        <v>7.69</v>
      </c>
      <c r="E59" s="6">
        <f t="shared" si="5"/>
        <v>5.5457999999999998</v>
      </c>
      <c r="F59" s="6">
        <f t="shared" si="5"/>
        <v>33.450000000000003</v>
      </c>
      <c r="G59" s="6">
        <f t="shared" si="5"/>
        <v>692.61750000000006</v>
      </c>
      <c r="H59" s="6">
        <f t="shared" si="5"/>
        <v>806</v>
      </c>
      <c r="I59" s="6">
        <f t="shared" si="5"/>
        <v>332.1</v>
      </c>
      <c r="J59" s="6">
        <f t="shared" si="5"/>
        <v>176.5</v>
      </c>
      <c r="K59" s="6">
        <f t="shared" si="5"/>
        <v>479.7</v>
      </c>
      <c r="L59" s="6">
        <f t="shared" si="5"/>
        <v>21.18</v>
      </c>
      <c r="M59" s="6">
        <f t="shared" si="5"/>
        <v>7.06</v>
      </c>
      <c r="N59" s="6">
        <f t="shared" si="5"/>
        <v>0</v>
      </c>
      <c r="O59" s="6">
        <f t="shared" si="5"/>
        <v>731</v>
      </c>
      <c r="P59" s="6">
        <f t="shared" si="5"/>
        <v>143.80000000000001</v>
      </c>
    </row>
    <row r="60" spans="2:16">
      <c r="B60" s="3" t="s">
        <v>30</v>
      </c>
      <c r="C60" s="6">
        <f t="shared" si="5"/>
        <v>480.625</v>
      </c>
      <c r="D60" s="6">
        <f t="shared" si="5"/>
        <v>23.07</v>
      </c>
      <c r="E60" s="6">
        <f t="shared" si="5"/>
        <v>6.2477999999999998</v>
      </c>
      <c r="F60" s="6">
        <f t="shared" si="5"/>
        <v>669</v>
      </c>
      <c r="G60" s="6">
        <f t="shared" si="5"/>
        <v>405.94499999999999</v>
      </c>
      <c r="H60" s="6">
        <f t="shared" si="5"/>
        <v>806</v>
      </c>
      <c r="I60" s="6">
        <f t="shared" si="5"/>
        <v>0</v>
      </c>
      <c r="J60" s="6">
        <f t="shared" si="5"/>
        <v>0</v>
      </c>
      <c r="K60" s="6">
        <f t="shared" si="5"/>
        <v>369</v>
      </c>
      <c r="L60" s="6">
        <f t="shared" si="5"/>
        <v>0</v>
      </c>
      <c r="M60" s="6">
        <f t="shared" si="5"/>
        <v>0</v>
      </c>
      <c r="N60" s="6">
        <f t="shared" si="5"/>
        <v>0</v>
      </c>
      <c r="O60" s="6">
        <f t="shared" si="5"/>
        <v>731</v>
      </c>
      <c r="P60" s="6">
        <f t="shared" si="5"/>
        <v>71.900000000000006</v>
      </c>
    </row>
    <row r="61" spans="2:16">
      <c r="B61" s="3" t="s">
        <v>31</v>
      </c>
      <c r="C61" s="6">
        <f>C40*C$21</f>
        <v>538.30000000000007</v>
      </c>
      <c r="D61" s="6">
        <f t="shared" si="5"/>
        <v>7.69</v>
      </c>
      <c r="E61" s="6">
        <f t="shared" si="5"/>
        <v>5.0543999999999993</v>
      </c>
      <c r="F61" s="6">
        <f t="shared" si="5"/>
        <v>669</v>
      </c>
      <c r="G61" s="6">
        <f t="shared" si="5"/>
        <v>622.5575</v>
      </c>
      <c r="H61" s="6">
        <f t="shared" si="5"/>
        <v>806</v>
      </c>
      <c r="I61" s="6">
        <f t="shared" si="5"/>
        <v>0</v>
      </c>
      <c r="J61" s="6">
        <f t="shared" si="5"/>
        <v>0</v>
      </c>
      <c r="K61" s="6">
        <f t="shared" si="5"/>
        <v>442.8</v>
      </c>
      <c r="L61" s="6">
        <f t="shared" si="5"/>
        <v>21.18</v>
      </c>
      <c r="M61" s="6">
        <f t="shared" si="5"/>
        <v>7.06</v>
      </c>
      <c r="N61" s="6">
        <f t="shared" si="5"/>
        <v>0</v>
      </c>
      <c r="O61" s="6">
        <f t="shared" si="5"/>
        <v>731</v>
      </c>
      <c r="P61" s="6">
        <f t="shared" si="5"/>
        <v>71.900000000000006</v>
      </c>
    </row>
    <row r="62" spans="2:16">
      <c r="B62" s="3" t="s">
        <v>32</v>
      </c>
      <c r="C62" s="6">
        <f t="shared" si="5"/>
        <v>769</v>
      </c>
      <c r="D62" s="6">
        <f t="shared" si="5"/>
        <v>7.69</v>
      </c>
      <c r="E62" s="6">
        <f t="shared" si="5"/>
        <v>7.3007999999999997</v>
      </c>
      <c r="F62" s="6">
        <f t="shared" si="5"/>
        <v>669</v>
      </c>
      <c r="G62" s="6">
        <f t="shared" si="5"/>
        <v>624.65</v>
      </c>
      <c r="H62" s="6">
        <f t="shared" si="5"/>
        <v>806</v>
      </c>
      <c r="I62" s="6">
        <f t="shared" si="5"/>
        <v>0</v>
      </c>
      <c r="J62" s="6">
        <f t="shared" si="5"/>
        <v>0</v>
      </c>
      <c r="K62" s="6">
        <f t="shared" si="5"/>
        <v>738</v>
      </c>
      <c r="L62" s="6">
        <f t="shared" si="5"/>
        <v>28.24</v>
      </c>
      <c r="M62" s="6">
        <f t="shared" si="5"/>
        <v>21.18</v>
      </c>
      <c r="N62" s="6">
        <f t="shared" si="5"/>
        <v>0</v>
      </c>
      <c r="O62" s="6">
        <f t="shared" si="5"/>
        <v>731</v>
      </c>
      <c r="P62" s="6">
        <f t="shared" si="5"/>
        <v>35.950000000000003</v>
      </c>
    </row>
    <row r="63" spans="2:16" ht="15.75" thickBot="1">
      <c r="B63" s="5" t="s">
        <v>33</v>
      </c>
      <c r="C63" s="82">
        <f t="shared" si="5"/>
        <v>769</v>
      </c>
      <c r="D63" s="82">
        <f t="shared" si="5"/>
        <v>7.69</v>
      </c>
      <c r="E63" s="82">
        <f t="shared" si="5"/>
        <v>5.5457999999999998</v>
      </c>
      <c r="F63" s="82">
        <f t="shared" si="5"/>
        <v>33.450000000000003</v>
      </c>
      <c r="G63" s="82">
        <f t="shared" si="5"/>
        <v>536.53250000000003</v>
      </c>
      <c r="H63" s="82">
        <f t="shared" si="5"/>
        <v>806</v>
      </c>
      <c r="I63" s="82">
        <f t="shared" si="5"/>
        <v>332.1</v>
      </c>
      <c r="J63" s="82">
        <f t="shared" si="5"/>
        <v>176.5</v>
      </c>
      <c r="K63" s="82">
        <f t="shared" si="5"/>
        <v>479.7</v>
      </c>
      <c r="L63" s="82">
        <f t="shared" si="5"/>
        <v>7.06</v>
      </c>
      <c r="M63" s="82">
        <f t="shared" si="5"/>
        <v>0</v>
      </c>
      <c r="N63" s="82">
        <f t="shared" si="5"/>
        <v>0</v>
      </c>
      <c r="O63" s="82">
        <f t="shared" si="5"/>
        <v>731</v>
      </c>
      <c r="P63" s="82">
        <f t="shared" si="5"/>
        <v>143.80000000000001</v>
      </c>
    </row>
    <row r="64" spans="2:16">
      <c r="B64" s="84" t="s">
        <v>73</v>
      </c>
      <c r="C64" s="85">
        <f>MAX(C48:C63)</f>
        <v>769</v>
      </c>
      <c r="D64" s="85">
        <f t="shared" ref="D64:P64" si="6">MAX(D48:D63)</f>
        <v>23.07</v>
      </c>
      <c r="E64" s="85">
        <f t="shared" si="6"/>
        <v>37.416599999999995</v>
      </c>
      <c r="F64" s="85">
        <f t="shared" si="6"/>
        <v>669</v>
      </c>
      <c r="G64" s="85">
        <f t="shared" si="6"/>
        <v>775</v>
      </c>
      <c r="H64" s="85">
        <f t="shared" si="6"/>
        <v>806</v>
      </c>
      <c r="I64" s="85">
        <f t="shared" si="6"/>
        <v>738</v>
      </c>
      <c r="J64" s="85">
        <f t="shared" si="6"/>
        <v>282.39999999999998</v>
      </c>
      <c r="K64" s="85">
        <f t="shared" si="6"/>
        <v>738</v>
      </c>
      <c r="L64" s="85">
        <f t="shared" si="6"/>
        <v>56.48</v>
      </c>
      <c r="M64" s="85">
        <f t="shared" si="6"/>
        <v>42.36</v>
      </c>
      <c r="N64" s="85">
        <f t="shared" si="6"/>
        <v>402.73749999999995</v>
      </c>
      <c r="O64" s="85">
        <f t="shared" si="6"/>
        <v>731</v>
      </c>
      <c r="P64" s="86">
        <f t="shared" si="6"/>
        <v>575.20000000000005</v>
      </c>
    </row>
    <row r="65" spans="2:16">
      <c r="B65" s="17" t="s">
        <v>74</v>
      </c>
      <c r="C65" s="87">
        <f>MIN(C48:C63)</f>
        <v>115.35000000000001</v>
      </c>
      <c r="D65" s="87">
        <f t="shared" ref="D65:P65" si="7">MIN(D48:D63)</f>
        <v>7.69</v>
      </c>
      <c r="E65" s="87">
        <f t="shared" si="7"/>
        <v>3.2993999999999994</v>
      </c>
      <c r="F65" s="87">
        <f t="shared" si="7"/>
        <v>33.450000000000003</v>
      </c>
      <c r="G65" s="87">
        <f t="shared" si="7"/>
        <v>405.94499999999999</v>
      </c>
      <c r="H65" s="87">
        <f t="shared" si="7"/>
        <v>443.3</v>
      </c>
      <c r="I65" s="87">
        <f t="shared" si="7"/>
        <v>0</v>
      </c>
      <c r="J65" s="87">
        <f t="shared" si="7"/>
        <v>0</v>
      </c>
      <c r="K65" s="87">
        <f t="shared" si="7"/>
        <v>138.00600000000003</v>
      </c>
      <c r="L65" s="87">
        <f t="shared" si="7"/>
        <v>0</v>
      </c>
      <c r="M65" s="87">
        <f t="shared" si="7"/>
        <v>0</v>
      </c>
      <c r="N65" s="87">
        <f t="shared" si="7"/>
        <v>0</v>
      </c>
      <c r="O65" s="87">
        <f t="shared" si="7"/>
        <v>146.19999999999999</v>
      </c>
      <c r="P65" s="88">
        <f t="shared" si="7"/>
        <v>35.950000000000003</v>
      </c>
    </row>
    <row r="66" spans="2:16" ht="15.75" thickBot="1">
      <c r="B66" s="89" t="s">
        <v>75</v>
      </c>
      <c r="C66" s="90">
        <f>C64-C65</f>
        <v>653.65</v>
      </c>
      <c r="D66" s="90">
        <f t="shared" ref="D66:P66" si="8">D64-D65</f>
        <v>15.379999999999999</v>
      </c>
      <c r="E66" s="90">
        <f t="shared" si="8"/>
        <v>34.117199999999997</v>
      </c>
      <c r="F66" s="90">
        <f t="shared" si="8"/>
        <v>635.54999999999995</v>
      </c>
      <c r="G66" s="90">
        <f t="shared" si="8"/>
        <v>369.05500000000001</v>
      </c>
      <c r="H66" s="90">
        <f t="shared" si="8"/>
        <v>362.7</v>
      </c>
      <c r="I66" s="90">
        <f t="shared" si="8"/>
        <v>738</v>
      </c>
      <c r="J66" s="90">
        <f t="shared" si="8"/>
        <v>282.39999999999998</v>
      </c>
      <c r="K66" s="90">
        <f t="shared" si="8"/>
        <v>599.99399999999991</v>
      </c>
      <c r="L66" s="90">
        <f t="shared" si="8"/>
        <v>56.48</v>
      </c>
      <c r="M66" s="90">
        <f t="shared" si="8"/>
        <v>42.36</v>
      </c>
      <c r="N66" s="90">
        <f t="shared" si="8"/>
        <v>402.73749999999995</v>
      </c>
      <c r="O66" s="90">
        <f t="shared" si="8"/>
        <v>584.79999999999995</v>
      </c>
      <c r="P66" s="91">
        <f t="shared" si="8"/>
        <v>539.25</v>
      </c>
    </row>
    <row r="67" spans="2:16">
      <c r="E67" s="153" t="s">
        <v>72</v>
      </c>
      <c r="F67" s="153"/>
      <c r="G67" s="153"/>
      <c r="H67" s="153"/>
      <c r="I67" s="153"/>
      <c r="J67" s="153"/>
      <c r="K67" s="153"/>
    </row>
    <row r="68" spans="2:16" ht="15.75" thickBot="1"/>
    <row r="69" spans="2:16">
      <c r="B69" s="1"/>
      <c r="C69" s="148" t="s">
        <v>0</v>
      </c>
      <c r="D69" s="149"/>
      <c r="E69" s="149"/>
      <c r="F69" s="150"/>
      <c r="G69" s="148" t="s">
        <v>1</v>
      </c>
      <c r="H69" s="149"/>
      <c r="I69" s="149"/>
      <c r="J69" s="150"/>
      <c r="K69" s="148" t="s">
        <v>2</v>
      </c>
      <c r="L69" s="149"/>
      <c r="M69" s="150"/>
      <c r="N69" s="154" t="s">
        <v>3</v>
      </c>
      <c r="O69" s="155"/>
      <c r="P69" s="156"/>
    </row>
    <row r="70" spans="2:16" ht="81.75" thickBot="1">
      <c r="B70" s="2" t="s">
        <v>34</v>
      </c>
      <c r="C70" s="67" t="s">
        <v>4</v>
      </c>
      <c r="D70" s="70" t="s">
        <v>5</v>
      </c>
      <c r="E70" s="70" t="s">
        <v>6</v>
      </c>
      <c r="F70" s="68" t="s">
        <v>7</v>
      </c>
      <c r="G70" s="71" t="s">
        <v>8</v>
      </c>
      <c r="H70" s="70" t="s">
        <v>9</v>
      </c>
      <c r="I70" s="70" t="s">
        <v>10</v>
      </c>
      <c r="J70" s="72" t="s">
        <v>11</v>
      </c>
      <c r="K70" s="67" t="s">
        <v>12</v>
      </c>
      <c r="L70" s="70" t="s">
        <v>13</v>
      </c>
      <c r="M70" s="72" t="s">
        <v>14</v>
      </c>
      <c r="N70" s="71" t="s">
        <v>15</v>
      </c>
      <c r="O70" s="69" t="s">
        <v>16</v>
      </c>
      <c r="P70" s="73" t="s">
        <v>17</v>
      </c>
    </row>
    <row r="71" spans="2:16">
      <c r="B71" s="3" t="s">
        <v>18</v>
      </c>
      <c r="C71" s="6">
        <f>(C48-C$65)/C$66</f>
        <v>0</v>
      </c>
      <c r="D71" s="6">
        <f t="shared" ref="D71:P71" si="9">(D48-D$65)/D$66</f>
        <v>0</v>
      </c>
      <c r="E71" s="6">
        <f t="shared" si="9"/>
        <v>1</v>
      </c>
      <c r="F71" s="6">
        <f t="shared" si="9"/>
        <v>1</v>
      </c>
      <c r="G71" s="6">
        <f t="shared" si="9"/>
        <v>0.6108777824443512</v>
      </c>
      <c r="H71" s="6">
        <f t="shared" si="9"/>
        <v>1</v>
      </c>
      <c r="I71" s="6">
        <f t="shared" si="9"/>
        <v>0.15</v>
      </c>
      <c r="J71" s="6">
        <f t="shared" si="9"/>
        <v>0.375</v>
      </c>
      <c r="K71" s="6">
        <f t="shared" si="9"/>
        <v>0.13899138991389912</v>
      </c>
      <c r="L71" s="6">
        <f t="shared" si="9"/>
        <v>0.5</v>
      </c>
      <c r="M71" s="6">
        <f t="shared" si="9"/>
        <v>0.66666666666666663</v>
      </c>
      <c r="N71" s="6">
        <f t="shared" si="9"/>
        <v>0</v>
      </c>
      <c r="O71" s="6">
        <f t="shared" si="9"/>
        <v>0</v>
      </c>
      <c r="P71" s="6">
        <f t="shared" si="9"/>
        <v>1</v>
      </c>
    </row>
    <row r="72" spans="2:16">
      <c r="B72" s="3" t="s">
        <v>19</v>
      </c>
      <c r="C72" s="6">
        <f t="shared" ref="C72:P86" si="10">(C49-C$65)/C$66</f>
        <v>9.9999999999999992E-2</v>
      </c>
      <c r="D72" s="6">
        <f t="shared" si="10"/>
        <v>0</v>
      </c>
      <c r="E72" s="6">
        <f t="shared" si="10"/>
        <v>0.10905349794238685</v>
      </c>
      <c r="F72" s="6">
        <f t="shared" si="10"/>
        <v>1</v>
      </c>
      <c r="G72" s="6">
        <f t="shared" si="10"/>
        <v>0.2471650566988661</v>
      </c>
      <c r="H72" s="6">
        <f t="shared" si="10"/>
        <v>1</v>
      </c>
      <c r="I72" s="6">
        <f t="shared" si="10"/>
        <v>0</v>
      </c>
      <c r="J72" s="6">
        <f t="shared" si="10"/>
        <v>0</v>
      </c>
      <c r="K72" s="6">
        <f t="shared" si="10"/>
        <v>0</v>
      </c>
      <c r="L72" s="6">
        <f t="shared" si="10"/>
        <v>0.5</v>
      </c>
      <c r="M72" s="6">
        <f t="shared" si="10"/>
        <v>0.5</v>
      </c>
      <c r="N72" s="6">
        <f t="shared" si="10"/>
        <v>0.6</v>
      </c>
      <c r="O72" s="6">
        <f t="shared" si="10"/>
        <v>0.93750000000000011</v>
      </c>
      <c r="P72" s="6">
        <f t="shared" si="10"/>
        <v>0.46666666666666673</v>
      </c>
    </row>
    <row r="73" spans="2:16">
      <c r="B73" s="3" t="s">
        <v>20</v>
      </c>
      <c r="C73" s="6">
        <f t="shared" si="10"/>
        <v>1</v>
      </c>
      <c r="D73" s="6">
        <f t="shared" si="10"/>
        <v>0</v>
      </c>
      <c r="E73" s="6">
        <f t="shared" si="10"/>
        <v>6.5843621399176974E-2</v>
      </c>
      <c r="F73" s="6">
        <f t="shared" si="10"/>
        <v>1</v>
      </c>
      <c r="G73" s="6">
        <f t="shared" si="10"/>
        <v>0.72007559848803027</v>
      </c>
      <c r="H73" s="6">
        <f t="shared" si="10"/>
        <v>0</v>
      </c>
      <c r="I73" s="6">
        <f t="shared" si="10"/>
        <v>0.19999999999999998</v>
      </c>
      <c r="J73" s="6">
        <f t="shared" si="10"/>
        <v>0</v>
      </c>
      <c r="K73" s="6">
        <f t="shared" si="10"/>
        <v>1</v>
      </c>
      <c r="L73" s="6">
        <f t="shared" si="10"/>
        <v>0.75</v>
      </c>
      <c r="M73" s="6">
        <f t="shared" si="10"/>
        <v>1</v>
      </c>
      <c r="N73" s="6">
        <f t="shared" si="10"/>
        <v>1</v>
      </c>
      <c r="O73" s="6">
        <f t="shared" si="10"/>
        <v>0.25</v>
      </c>
      <c r="P73" s="6">
        <f t="shared" si="10"/>
        <v>0.73333333333333339</v>
      </c>
    </row>
    <row r="74" spans="2:16">
      <c r="B74" s="3" t="s">
        <v>21</v>
      </c>
      <c r="C74" s="6">
        <f t="shared" si="10"/>
        <v>0.66352941176470592</v>
      </c>
      <c r="D74" s="6">
        <f t="shared" si="10"/>
        <v>0.50000000000000011</v>
      </c>
      <c r="E74" s="6">
        <f t="shared" si="10"/>
        <v>8.0246913580246923E-2</v>
      </c>
      <c r="F74" s="6">
        <f t="shared" si="10"/>
        <v>1</v>
      </c>
      <c r="G74" s="6">
        <f t="shared" si="10"/>
        <v>1</v>
      </c>
      <c r="H74" s="6">
        <f t="shared" si="10"/>
        <v>1</v>
      </c>
      <c r="I74" s="6">
        <f t="shared" si="10"/>
        <v>0</v>
      </c>
      <c r="J74" s="6">
        <f t="shared" si="10"/>
        <v>0</v>
      </c>
      <c r="K74" s="6">
        <f t="shared" si="10"/>
        <v>1</v>
      </c>
      <c r="L74" s="6">
        <f t="shared" si="10"/>
        <v>1</v>
      </c>
      <c r="M74" s="6">
        <f t="shared" si="10"/>
        <v>1</v>
      </c>
      <c r="N74" s="6">
        <f t="shared" si="10"/>
        <v>0.8</v>
      </c>
      <c r="O74" s="6">
        <f t="shared" si="10"/>
        <v>1</v>
      </c>
      <c r="P74" s="6">
        <f t="shared" si="10"/>
        <v>0.2</v>
      </c>
    </row>
    <row r="75" spans="2:16">
      <c r="B75" s="3" t="s">
        <v>22</v>
      </c>
      <c r="C75" s="6">
        <f t="shared" si="10"/>
        <v>0.41176470588235292</v>
      </c>
      <c r="D75" s="6">
        <f t="shared" si="10"/>
        <v>1</v>
      </c>
      <c r="E75" s="6">
        <f t="shared" si="10"/>
        <v>0.10905349794238685</v>
      </c>
      <c r="F75" s="6">
        <f t="shared" si="10"/>
        <v>1</v>
      </c>
      <c r="G75" s="6">
        <f t="shared" si="10"/>
        <v>0.71293574128517434</v>
      </c>
      <c r="H75" s="6">
        <f t="shared" si="10"/>
        <v>0.55555555555555569</v>
      </c>
      <c r="I75" s="6">
        <f t="shared" si="10"/>
        <v>0.19999999999999998</v>
      </c>
      <c r="J75" s="6">
        <f t="shared" si="10"/>
        <v>1</v>
      </c>
      <c r="K75" s="6">
        <f t="shared" si="10"/>
        <v>0.45387453874538752</v>
      </c>
      <c r="L75" s="6">
        <f t="shared" si="10"/>
        <v>0.5</v>
      </c>
      <c r="M75" s="6">
        <f t="shared" si="10"/>
        <v>0.5</v>
      </c>
      <c r="N75" s="6">
        <f t="shared" si="10"/>
        <v>0.6</v>
      </c>
      <c r="O75" s="6">
        <f t="shared" si="10"/>
        <v>0.75</v>
      </c>
      <c r="P75" s="6">
        <f t="shared" si="10"/>
        <v>0.46666666666666673</v>
      </c>
    </row>
    <row r="76" spans="2:16">
      <c r="B76" s="3" t="s">
        <v>23</v>
      </c>
      <c r="C76" s="6">
        <f t="shared" si="10"/>
        <v>0.41176470588235292</v>
      </c>
      <c r="D76" s="6">
        <f t="shared" si="10"/>
        <v>0</v>
      </c>
      <c r="E76" s="6">
        <f t="shared" si="10"/>
        <v>0.10905349794238685</v>
      </c>
      <c r="F76" s="6">
        <f t="shared" si="10"/>
        <v>1</v>
      </c>
      <c r="G76" s="6">
        <f t="shared" si="10"/>
        <v>1.9949601007979871E-2</v>
      </c>
      <c r="H76" s="6">
        <f t="shared" si="10"/>
        <v>0.55555555555555569</v>
      </c>
      <c r="I76" s="6">
        <f t="shared" si="10"/>
        <v>9.9999999999999992E-2</v>
      </c>
      <c r="J76" s="6">
        <f t="shared" si="10"/>
        <v>0.5</v>
      </c>
      <c r="K76" s="6">
        <f t="shared" si="10"/>
        <v>1</v>
      </c>
      <c r="L76" s="6">
        <f t="shared" si="10"/>
        <v>0.25</v>
      </c>
      <c r="M76" s="6">
        <f t="shared" si="10"/>
        <v>0.16666666666666666</v>
      </c>
      <c r="N76" s="6">
        <f t="shared" si="10"/>
        <v>0.2</v>
      </c>
      <c r="O76" s="6">
        <f t="shared" si="10"/>
        <v>0.875</v>
      </c>
      <c r="P76" s="6">
        <f t="shared" si="10"/>
        <v>0.39999999999999997</v>
      </c>
    </row>
    <row r="77" spans="2:16">
      <c r="B77" s="3" t="s">
        <v>24</v>
      </c>
      <c r="C77" s="6">
        <f t="shared" si="10"/>
        <v>0.748235294117647</v>
      </c>
      <c r="D77" s="6">
        <f t="shared" si="10"/>
        <v>0</v>
      </c>
      <c r="E77" s="6">
        <f t="shared" si="10"/>
        <v>7.6131687242798368E-2</v>
      </c>
      <c r="F77" s="6">
        <f t="shared" si="10"/>
        <v>1</v>
      </c>
      <c r="G77" s="6">
        <f t="shared" si="10"/>
        <v>0.69109617807643864</v>
      </c>
      <c r="H77" s="6">
        <f t="shared" si="10"/>
        <v>1</v>
      </c>
      <c r="I77" s="6">
        <f t="shared" si="10"/>
        <v>0</v>
      </c>
      <c r="J77" s="6">
        <f t="shared" si="10"/>
        <v>0</v>
      </c>
      <c r="K77" s="6">
        <f t="shared" si="10"/>
        <v>0.44649446494464945</v>
      </c>
      <c r="L77" s="6">
        <f t="shared" si="10"/>
        <v>0</v>
      </c>
      <c r="M77" s="6">
        <f t="shared" si="10"/>
        <v>0</v>
      </c>
      <c r="N77" s="6">
        <f t="shared" si="10"/>
        <v>0</v>
      </c>
      <c r="O77" s="6">
        <f t="shared" si="10"/>
        <v>1</v>
      </c>
      <c r="P77" s="6">
        <f t="shared" si="10"/>
        <v>0.33333333333333331</v>
      </c>
    </row>
    <row r="78" spans="2:16">
      <c r="B78" s="3" t="s">
        <v>25</v>
      </c>
      <c r="C78" s="6">
        <f t="shared" si="10"/>
        <v>0.9376470588235295</v>
      </c>
      <c r="D78" s="6">
        <f t="shared" si="10"/>
        <v>0</v>
      </c>
      <c r="E78" s="6">
        <f t="shared" si="10"/>
        <v>0.32304526748971196</v>
      </c>
      <c r="F78" s="6">
        <f t="shared" si="10"/>
        <v>0.71547368421052637</v>
      </c>
      <c r="G78" s="6">
        <f t="shared" si="10"/>
        <v>0.62935741285174296</v>
      </c>
      <c r="H78" s="6">
        <f t="shared" si="10"/>
        <v>0.86888888888888893</v>
      </c>
      <c r="I78" s="6">
        <f t="shared" si="10"/>
        <v>1</v>
      </c>
      <c r="J78" s="6">
        <f t="shared" si="10"/>
        <v>0</v>
      </c>
      <c r="K78" s="6">
        <f t="shared" si="10"/>
        <v>1</v>
      </c>
      <c r="L78" s="6">
        <f t="shared" si="10"/>
        <v>0.375</v>
      </c>
      <c r="M78" s="6">
        <f t="shared" si="10"/>
        <v>0.5</v>
      </c>
      <c r="N78" s="6">
        <f t="shared" si="10"/>
        <v>0.2</v>
      </c>
      <c r="O78" s="6">
        <f t="shared" si="10"/>
        <v>0</v>
      </c>
      <c r="P78" s="6">
        <f t="shared" si="10"/>
        <v>0.53333333333333333</v>
      </c>
    </row>
    <row r="79" spans="2:16">
      <c r="B79" s="3" t="s">
        <v>26</v>
      </c>
      <c r="C79" s="6">
        <f t="shared" si="10"/>
        <v>0.41176470588235292</v>
      </c>
      <c r="D79" s="6">
        <f t="shared" si="10"/>
        <v>0</v>
      </c>
      <c r="E79" s="6">
        <f t="shared" si="10"/>
        <v>0</v>
      </c>
      <c r="F79" s="6">
        <f t="shared" si="10"/>
        <v>1</v>
      </c>
      <c r="G79" s="6">
        <f t="shared" si="10"/>
        <v>0.78391432171356557</v>
      </c>
      <c r="H79" s="6">
        <f t="shared" si="10"/>
        <v>1</v>
      </c>
      <c r="I79" s="6">
        <f t="shared" si="10"/>
        <v>0</v>
      </c>
      <c r="J79" s="6">
        <f t="shared" si="10"/>
        <v>0</v>
      </c>
      <c r="K79" s="6">
        <f t="shared" si="10"/>
        <v>0.2004920049200492</v>
      </c>
      <c r="L79" s="6">
        <f t="shared" si="10"/>
        <v>0</v>
      </c>
      <c r="M79" s="6">
        <f t="shared" si="10"/>
        <v>0</v>
      </c>
      <c r="N79" s="6">
        <f t="shared" si="10"/>
        <v>0</v>
      </c>
      <c r="O79" s="6">
        <f t="shared" si="10"/>
        <v>1</v>
      </c>
      <c r="P79" s="6">
        <f t="shared" si="10"/>
        <v>6.6666666666666666E-2</v>
      </c>
    </row>
    <row r="80" spans="2:16">
      <c r="B80" s="3" t="s">
        <v>27</v>
      </c>
      <c r="C80" s="6">
        <f t="shared" si="10"/>
        <v>0.78588235294117648</v>
      </c>
      <c r="D80" s="6">
        <f t="shared" si="10"/>
        <v>0</v>
      </c>
      <c r="E80" s="6">
        <f t="shared" si="10"/>
        <v>0.10905349794238685</v>
      </c>
      <c r="F80" s="6">
        <f t="shared" si="10"/>
        <v>5.2631578947368432E-2</v>
      </c>
      <c r="G80" s="6">
        <f t="shared" si="10"/>
        <v>0.59344813103737937</v>
      </c>
      <c r="H80" s="6">
        <f t="shared" si="10"/>
        <v>1</v>
      </c>
      <c r="I80" s="6">
        <f t="shared" si="10"/>
        <v>1</v>
      </c>
      <c r="J80" s="6">
        <f t="shared" si="10"/>
        <v>0.875</v>
      </c>
      <c r="K80" s="6">
        <f t="shared" si="10"/>
        <v>7.7490774907749041E-2</v>
      </c>
      <c r="L80" s="6">
        <f t="shared" si="10"/>
        <v>0</v>
      </c>
      <c r="M80" s="6">
        <f t="shared" si="10"/>
        <v>0</v>
      </c>
      <c r="N80" s="6">
        <f t="shared" si="10"/>
        <v>0</v>
      </c>
      <c r="O80" s="6">
        <f t="shared" si="10"/>
        <v>1</v>
      </c>
      <c r="P80" s="6">
        <f t="shared" si="10"/>
        <v>6.6666666666666666E-2</v>
      </c>
    </row>
    <row r="81" spans="2:16">
      <c r="B81" s="3" t="s">
        <v>28</v>
      </c>
      <c r="C81" s="6">
        <f t="shared" si="10"/>
        <v>0.88235294117647067</v>
      </c>
      <c r="D81" s="6">
        <f t="shared" si="10"/>
        <v>0</v>
      </c>
      <c r="E81" s="6">
        <f t="shared" si="10"/>
        <v>0.10905349794238685</v>
      </c>
      <c r="F81" s="6">
        <f t="shared" si="10"/>
        <v>0.91263157894736857</v>
      </c>
      <c r="G81" s="6">
        <f t="shared" si="10"/>
        <v>0.76984460310793801</v>
      </c>
      <c r="H81" s="6">
        <f t="shared" si="10"/>
        <v>0.88888888888888906</v>
      </c>
      <c r="I81" s="6">
        <f t="shared" si="10"/>
        <v>0.35000000000000003</v>
      </c>
      <c r="J81" s="6">
        <f t="shared" si="10"/>
        <v>0.25</v>
      </c>
      <c r="K81" s="6">
        <f t="shared" si="10"/>
        <v>1</v>
      </c>
      <c r="L81" s="6">
        <f t="shared" si="10"/>
        <v>0</v>
      </c>
      <c r="M81" s="6">
        <f t="shared" si="10"/>
        <v>0</v>
      </c>
      <c r="N81" s="6">
        <f t="shared" si="10"/>
        <v>0</v>
      </c>
      <c r="O81" s="6">
        <f t="shared" si="10"/>
        <v>1</v>
      </c>
      <c r="P81" s="6">
        <f t="shared" si="10"/>
        <v>6.6666666666666666E-2</v>
      </c>
    </row>
    <row r="82" spans="2:16">
      <c r="B82" s="3" t="s">
        <v>29</v>
      </c>
      <c r="C82" s="6">
        <f t="shared" si="10"/>
        <v>1</v>
      </c>
      <c r="D82" s="6">
        <f t="shared" si="10"/>
        <v>0</v>
      </c>
      <c r="E82" s="6">
        <f t="shared" si="10"/>
        <v>6.5843621399176974E-2</v>
      </c>
      <c r="F82" s="6">
        <f t="shared" si="10"/>
        <v>0</v>
      </c>
      <c r="G82" s="6">
        <f t="shared" si="10"/>
        <v>0.77677446451070997</v>
      </c>
      <c r="H82" s="6">
        <f t="shared" si="10"/>
        <v>1</v>
      </c>
      <c r="I82" s="6">
        <f t="shared" si="10"/>
        <v>0.45</v>
      </c>
      <c r="J82" s="6">
        <f t="shared" si="10"/>
        <v>0.625</v>
      </c>
      <c r="K82" s="6">
        <f t="shared" si="10"/>
        <v>0.56949569495694963</v>
      </c>
      <c r="L82" s="6">
        <f t="shared" si="10"/>
        <v>0.375</v>
      </c>
      <c r="M82" s="6">
        <f t="shared" si="10"/>
        <v>0.16666666666666666</v>
      </c>
      <c r="N82" s="6">
        <f t="shared" si="10"/>
        <v>0</v>
      </c>
      <c r="O82" s="6">
        <f t="shared" si="10"/>
        <v>1</v>
      </c>
      <c r="P82" s="6">
        <f t="shared" si="10"/>
        <v>0.2</v>
      </c>
    </row>
    <row r="83" spans="2:16">
      <c r="B83" s="3" t="s">
        <v>30</v>
      </c>
      <c r="C83" s="6">
        <f t="shared" si="10"/>
        <v>0.55882352941176472</v>
      </c>
      <c r="D83" s="6">
        <f t="shared" si="10"/>
        <v>1</v>
      </c>
      <c r="E83" s="6">
        <f t="shared" si="10"/>
        <v>8.6419753086419776E-2</v>
      </c>
      <c r="F83" s="6">
        <f t="shared" si="10"/>
        <v>1</v>
      </c>
      <c r="G83" s="6">
        <f t="shared" si="10"/>
        <v>0</v>
      </c>
      <c r="H83" s="6">
        <f t="shared" si="10"/>
        <v>1</v>
      </c>
      <c r="I83" s="6">
        <f t="shared" si="10"/>
        <v>0</v>
      </c>
      <c r="J83" s="6">
        <f t="shared" si="10"/>
        <v>0</v>
      </c>
      <c r="K83" s="6">
        <f t="shared" si="10"/>
        <v>0.38499384993849939</v>
      </c>
      <c r="L83" s="6">
        <f t="shared" si="10"/>
        <v>0</v>
      </c>
      <c r="M83" s="6">
        <f t="shared" si="10"/>
        <v>0</v>
      </c>
      <c r="N83" s="6">
        <f t="shared" si="10"/>
        <v>0</v>
      </c>
      <c r="O83" s="6">
        <f t="shared" si="10"/>
        <v>1</v>
      </c>
      <c r="P83" s="6">
        <f t="shared" si="10"/>
        <v>6.6666666666666666E-2</v>
      </c>
    </row>
    <row r="84" spans="2:16">
      <c r="B84" s="3" t="s">
        <v>31</v>
      </c>
      <c r="C84" s="6">
        <f t="shared" si="10"/>
        <v>0.64705882352941191</v>
      </c>
      <c r="D84" s="6">
        <f t="shared" si="10"/>
        <v>0</v>
      </c>
      <c r="E84" s="6">
        <f t="shared" si="10"/>
        <v>5.1440329218106998E-2</v>
      </c>
      <c r="F84" s="6">
        <f t="shared" si="10"/>
        <v>1</v>
      </c>
      <c r="G84" s="6">
        <f t="shared" si="10"/>
        <v>0.58693826123477533</v>
      </c>
      <c r="H84" s="6">
        <f t="shared" si="10"/>
        <v>1</v>
      </c>
      <c r="I84" s="6">
        <f t="shared" si="10"/>
        <v>0</v>
      </c>
      <c r="J84" s="6">
        <f t="shared" si="10"/>
        <v>0</v>
      </c>
      <c r="K84" s="6">
        <f t="shared" si="10"/>
        <v>0.50799507995079951</v>
      </c>
      <c r="L84" s="6">
        <f t="shared" si="10"/>
        <v>0.375</v>
      </c>
      <c r="M84" s="6">
        <f t="shared" si="10"/>
        <v>0.16666666666666666</v>
      </c>
      <c r="N84" s="6">
        <f t="shared" si="10"/>
        <v>0</v>
      </c>
      <c r="O84" s="6">
        <f t="shared" si="10"/>
        <v>1</v>
      </c>
      <c r="P84" s="6">
        <f t="shared" si="10"/>
        <v>6.6666666666666666E-2</v>
      </c>
    </row>
    <row r="85" spans="2:16">
      <c r="B85" s="3" t="s">
        <v>32</v>
      </c>
      <c r="C85" s="6">
        <f t="shared" si="10"/>
        <v>1</v>
      </c>
      <c r="D85" s="6">
        <f t="shared" si="10"/>
        <v>0</v>
      </c>
      <c r="E85" s="6">
        <f t="shared" si="10"/>
        <v>0.11728395061728397</v>
      </c>
      <c r="F85" s="6">
        <f t="shared" si="10"/>
        <v>1</v>
      </c>
      <c r="G85" s="6">
        <f t="shared" si="10"/>
        <v>0.59260814783704319</v>
      </c>
      <c r="H85" s="6">
        <f t="shared" si="10"/>
        <v>1</v>
      </c>
      <c r="I85" s="6">
        <f t="shared" si="10"/>
        <v>0</v>
      </c>
      <c r="J85" s="6">
        <f t="shared" si="10"/>
        <v>0</v>
      </c>
      <c r="K85" s="6">
        <f t="shared" si="10"/>
        <v>1</v>
      </c>
      <c r="L85" s="6">
        <f t="shared" si="10"/>
        <v>0.5</v>
      </c>
      <c r="M85" s="6">
        <f t="shared" si="10"/>
        <v>0.5</v>
      </c>
      <c r="N85" s="6">
        <f t="shared" si="10"/>
        <v>0</v>
      </c>
      <c r="O85" s="6">
        <f t="shared" si="10"/>
        <v>1</v>
      </c>
      <c r="P85" s="6">
        <f t="shared" si="10"/>
        <v>0</v>
      </c>
    </row>
    <row r="86" spans="2:16" ht="15.75" thickBot="1">
      <c r="B86" s="74" t="s">
        <v>33</v>
      </c>
      <c r="C86" s="6">
        <f t="shared" si="10"/>
        <v>1</v>
      </c>
      <c r="D86" s="6">
        <f t="shared" si="10"/>
        <v>0</v>
      </c>
      <c r="E86" s="6">
        <f t="shared" si="10"/>
        <v>6.5843621399176974E-2</v>
      </c>
      <c r="F86" s="6">
        <f t="shared" si="10"/>
        <v>0</v>
      </c>
      <c r="G86" s="6">
        <f t="shared" si="10"/>
        <v>0.35384292314153726</v>
      </c>
      <c r="H86" s="6">
        <f t="shared" si="10"/>
        <v>1</v>
      </c>
      <c r="I86" s="6">
        <f t="shared" si="10"/>
        <v>0.45</v>
      </c>
      <c r="J86" s="6">
        <f t="shared" si="10"/>
        <v>0.625</v>
      </c>
      <c r="K86" s="6">
        <f t="shared" si="10"/>
        <v>0.56949569495694963</v>
      </c>
      <c r="L86" s="6">
        <f t="shared" si="10"/>
        <v>0.125</v>
      </c>
      <c r="M86" s="6">
        <f t="shared" si="10"/>
        <v>0</v>
      </c>
      <c r="N86" s="6">
        <f t="shared" si="10"/>
        <v>0</v>
      </c>
      <c r="O86" s="6">
        <f t="shared" si="10"/>
        <v>1</v>
      </c>
      <c r="P86" s="6">
        <f t="shared" si="10"/>
        <v>0.2</v>
      </c>
    </row>
    <row r="87" spans="2:16">
      <c r="B87" s="81" t="s">
        <v>76</v>
      </c>
      <c r="C87" s="92">
        <f>AVERAGE(C71:C86)</f>
        <v>0.65992647058823528</v>
      </c>
      <c r="D87" s="92">
        <f t="shared" ref="D87:P87" si="11">AVERAGE(D71:D86)</f>
        <v>0.15625</v>
      </c>
      <c r="E87" s="92">
        <f t="shared" si="11"/>
        <v>0.15483539094650209</v>
      </c>
      <c r="F87" s="92">
        <f t="shared" si="11"/>
        <v>0.79254605263157896</v>
      </c>
      <c r="G87" s="92">
        <f t="shared" si="11"/>
        <v>0.56805176396472068</v>
      </c>
      <c r="H87" s="92">
        <f t="shared" si="11"/>
        <v>0.86680555555555561</v>
      </c>
      <c r="I87" s="92">
        <f t="shared" si="11"/>
        <v>0.24375000000000002</v>
      </c>
      <c r="J87" s="92">
        <f t="shared" si="11"/>
        <v>0.265625</v>
      </c>
      <c r="K87" s="92">
        <f t="shared" si="11"/>
        <v>0.58433271832718336</v>
      </c>
      <c r="L87" s="92">
        <f t="shared" si="11"/>
        <v>0.328125</v>
      </c>
      <c r="M87" s="92">
        <f t="shared" si="11"/>
        <v>0.32291666666666669</v>
      </c>
      <c r="N87" s="92">
        <f t="shared" si="11"/>
        <v>0.21250000000000005</v>
      </c>
      <c r="O87" s="92">
        <f t="shared" si="11"/>
        <v>0.80078125</v>
      </c>
      <c r="P87" s="92">
        <f t="shared" si="11"/>
        <v>0.30416666666666664</v>
      </c>
    </row>
    <row r="90" spans="2:16" ht="15.75" thickBot="1"/>
    <row r="91" spans="2:16">
      <c r="B91" s="93" t="s">
        <v>34</v>
      </c>
      <c r="C91" s="94" t="str">
        <f>C69</f>
        <v>منابع سرزمین</v>
      </c>
      <c r="D91" s="94" t="str">
        <f>G69</f>
        <v>بهداشت محیط</v>
      </c>
      <c r="E91" s="95" t="str">
        <f>K69</f>
        <v>خدمات محیط</v>
      </c>
      <c r="F91" s="98" t="str">
        <f>N69</f>
        <v>آسیب پذیری محیط</v>
      </c>
      <c r="G91" s="95" t="s">
        <v>77</v>
      </c>
    </row>
    <row r="92" spans="2:16">
      <c r="B92" s="18" t="s">
        <v>18</v>
      </c>
      <c r="C92" s="96">
        <f>AVERAGE(C71:F71)</f>
        <v>0.5</v>
      </c>
      <c r="D92" s="96">
        <f>AVERAGE(G71:J71)</f>
        <v>0.53396944561108772</v>
      </c>
      <c r="E92" s="97">
        <f>AVERAGE(K71:M71)</f>
        <v>0.43521935219352192</v>
      </c>
      <c r="F92" s="99">
        <f>AVERAGE(N71:P71)</f>
        <v>0.33333333333333331</v>
      </c>
      <c r="G92" s="97">
        <f>AVERAGE(C92:F92)</f>
        <v>0.45063053278448573</v>
      </c>
    </row>
    <row r="93" spans="2:16">
      <c r="B93" s="18" t="s">
        <v>19</v>
      </c>
      <c r="C93" s="96">
        <f t="shared" ref="C93:C108" si="12">AVERAGE(C72:F72)</f>
        <v>0.3022633744855967</v>
      </c>
      <c r="D93" s="96">
        <f t="shared" ref="D93:D108" si="13">AVERAGE(G72:J72)</f>
        <v>0.31179126417471653</v>
      </c>
      <c r="E93" s="97">
        <f t="shared" ref="E93:E108" si="14">AVERAGE(K72:M72)</f>
        <v>0.33333333333333331</v>
      </c>
      <c r="F93" s="99">
        <f t="shared" ref="F93:F108" si="15">AVERAGE(N72:P72)</f>
        <v>0.66805555555555562</v>
      </c>
      <c r="G93" s="97">
        <f t="shared" ref="G93:G108" si="16">AVERAGE(C93:F93)</f>
        <v>0.40386088188730052</v>
      </c>
    </row>
    <row r="94" spans="2:16">
      <c r="B94" s="18" t="s">
        <v>20</v>
      </c>
      <c r="C94" s="96">
        <f t="shared" si="12"/>
        <v>0.51646090534979416</v>
      </c>
      <c r="D94" s="96">
        <f t="shared" si="13"/>
        <v>0.23001889962200756</v>
      </c>
      <c r="E94" s="97">
        <f t="shared" si="14"/>
        <v>0.91666666666666663</v>
      </c>
      <c r="F94" s="99">
        <f t="shared" si="15"/>
        <v>0.66111111111111109</v>
      </c>
      <c r="G94" s="97">
        <f t="shared" si="16"/>
        <v>0.58106439568739487</v>
      </c>
    </row>
    <row r="95" spans="2:16">
      <c r="B95" s="18" t="s">
        <v>21</v>
      </c>
      <c r="C95" s="96">
        <f t="shared" si="12"/>
        <v>0.56094408133623819</v>
      </c>
      <c r="D95" s="96">
        <f t="shared" si="13"/>
        <v>0.5</v>
      </c>
      <c r="E95" s="97">
        <f t="shared" si="14"/>
        <v>1</v>
      </c>
      <c r="F95" s="99">
        <f t="shared" si="15"/>
        <v>0.66666666666666663</v>
      </c>
      <c r="G95" s="97">
        <f t="shared" si="16"/>
        <v>0.6819026870007262</v>
      </c>
    </row>
    <row r="96" spans="2:16">
      <c r="B96" s="18" t="s">
        <v>22</v>
      </c>
      <c r="C96" s="96">
        <f t="shared" si="12"/>
        <v>0.63020455095618488</v>
      </c>
      <c r="D96" s="96">
        <f t="shared" si="13"/>
        <v>0.6171228242101825</v>
      </c>
      <c r="E96" s="97">
        <f t="shared" si="14"/>
        <v>0.48462484624846253</v>
      </c>
      <c r="F96" s="99">
        <f t="shared" si="15"/>
        <v>0.60555555555555562</v>
      </c>
      <c r="G96" s="97">
        <f t="shared" si="16"/>
        <v>0.58437694424259634</v>
      </c>
    </row>
    <row r="97" spans="2:7">
      <c r="B97" s="18" t="s">
        <v>23</v>
      </c>
      <c r="C97" s="96">
        <f t="shared" si="12"/>
        <v>0.38020455095618494</v>
      </c>
      <c r="D97" s="96">
        <f t="shared" si="13"/>
        <v>0.29387628914088387</v>
      </c>
      <c r="E97" s="97">
        <f t="shared" si="14"/>
        <v>0.47222222222222227</v>
      </c>
      <c r="F97" s="99">
        <f t="shared" si="15"/>
        <v>0.49166666666666664</v>
      </c>
      <c r="G97" s="97">
        <f t="shared" si="16"/>
        <v>0.40949243224648946</v>
      </c>
    </row>
    <row r="98" spans="2:7">
      <c r="B98" s="18" t="s">
        <v>24</v>
      </c>
      <c r="C98" s="96">
        <f t="shared" si="12"/>
        <v>0.45609174534011132</v>
      </c>
      <c r="D98" s="96">
        <f t="shared" si="13"/>
        <v>0.42277404451910966</v>
      </c>
      <c r="E98" s="97">
        <f t="shared" si="14"/>
        <v>0.14883148831488316</v>
      </c>
      <c r="F98" s="99">
        <f t="shared" si="15"/>
        <v>0.44444444444444442</v>
      </c>
      <c r="G98" s="97">
        <f t="shared" si="16"/>
        <v>0.36803543065463712</v>
      </c>
    </row>
    <row r="99" spans="2:7">
      <c r="B99" s="18" t="s">
        <v>25</v>
      </c>
      <c r="C99" s="96">
        <f t="shared" si="12"/>
        <v>0.49404150263094193</v>
      </c>
      <c r="D99" s="96">
        <f t="shared" si="13"/>
        <v>0.624561575435158</v>
      </c>
      <c r="E99" s="97">
        <f t="shared" si="14"/>
        <v>0.625</v>
      </c>
      <c r="F99" s="99">
        <f t="shared" si="15"/>
        <v>0.24444444444444446</v>
      </c>
      <c r="G99" s="97">
        <f t="shared" si="16"/>
        <v>0.49701188062763613</v>
      </c>
    </row>
    <row r="100" spans="2:7">
      <c r="B100" s="18" t="s">
        <v>26</v>
      </c>
      <c r="C100" s="96">
        <f t="shared" si="12"/>
        <v>0.3529411764705882</v>
      </c>
      <c r="D100" s="96">
        <f t="shared" si="13"/>
        <v>0.44597858042839139</v>
      </c>
      <c r="E100" s="97">
        <f t="shared" si="14"/>
        <v>6.6830668306683064E-2</v>
      </c>
      <c r="F100" s="99">
        <f t="shared" si="15"/>
        <v>0.35555555555555557</v>
      </c>
      <c r="G100" s="97">
        <f t="shared" si="16"/>
        <v>0.30532649519030458</v>
      </c>
    </row>
    <row r="101" spans="2:7">
      <c r="B101" s="18" t="s">
        <v>27</v>
      </c>
      <c r="C101" s="96">
        <f t="shared" si="12"/>
        <v>0.23689185745773295</v>
      </c>
      <c r="D101" s="96">
        <f t="shared" si="13"/>
        <v>0.8671120327593449</v>
      </c>
      <c r="E101" s="97">
        <f t="shared" si="14"/>
        <v>2.5830258302583013E-2</v>
      </c>
      <c r="F101" s="99">
        <f t="shared" si="15"/>
        <v>0.35555555555555557</v>
      </c>
      <c r="G101" s="97">
        <f t="shared" si="16"/>
        <v>0.37134742601880416</v>
      </c>
    </row>
    <row r="102" spans="2:7">
      <c r="B102" s="18" t="s">
        <v>28</v>
      </c>
      <c r="C102" s="96">
        <f t="shared" si="12"/>
        <v>0.47600950451655655</v>
      </c>
      <c r="D102" s="96">
        <f t="shared" si="13"/>
        <v>0.56468337299920679</v>
      </c>
      <c r="E102" s="97">
        <f t="shared" si="14"/>
        <v>0.33333333333333331</v>
      </c>
      <c r="F102" s="99">
        <f t="shared" si="15"/>
        <v>0.35555555555555557</v>
      </c>
      <c r="G102" s="97">
        <f t="shared" si="16"/>
        <v>0.43239544160116306</v>
      </c>
    </row>
    <row r="103" spans="2:7">
      <c r="B103" s="18" t="s">
        <v>29</v>
      </c>
      <c r="C103" s="96">
        <f t="shared" si="12"/>
        <v>0.26646090534979422</v>
      </c>
      <c r="D103" s="96">
        <f t="shared" si="13"/>
        <v>0.71294361612767754</v>
      </c>
      <c r="E103" s="97">
        <f t="shared" si="14"/>
        <v>0.37038745387453881</v>
      </c>
      <c r="F103" s="99">
        <f t="shared" si="15"/>
        <v>0.39999999999999997</v>
      </c>
      <c r="G103" s="97">
        <f t="shared" si="16"/>
        <v>0.43744799383800265</v>
      </c>
    </row>
    <row r="104" spans="2:7">
      <c r="B104" s="18" t="s">
        <v>30</v>
      </c>
      <c r="C104" s="96">
        <f t="shared" si="12"/>
        <v>0.66131082062454616</v>
      </c>
      <c r="D104" s="96">
        <f t="shared" si="13"/>
        <v>0.25</v>
      </c>
      <c r="E104" s="97">
        <f t="shared" si="14"/>
        <v>0.12833128331283314</v>
      </c>
      <c r="F104" s="99">
        <f t="shared" si="15"/>
        <v>0.35555555555555557</v>
      </c>
      <c r="G104" s="97">
        <f t="shared" si="16"/>
        <v>0.34879941487323374</v>
      </c>
    </row>
    <row r="105" spans="2:7">
      <c r="B105" s="18" t="s">
        <v>31</v>
      </c>
      <c r="C105" s="96">
        <f t="shared" si="12"/>
        <v>0.42462478818687976</v>
      </c>
      <c r="D105" s="96">
        <f t="shared" si="13"/>
        <v>0.39673456530869383</v>
      </c>
      <c r="E105" s="97">
        <f t="shared" si="14"/>
        <v>0.34988724887248873</v>
      </c>
      <c r="F105" s="99">
        <f t="shared" si="15"/>
        <v>0.35555555555555557</v>
      </c>
      <c r="G105" s="97">
        <f t="shared" si="16"/>
        <v>0.38170053948090449</v>
      </c>
    </row>
    <row r="106" spans="2:7">
      <c r="B106" s="18" t="s">
        <v>32</v>
      </c>
      <c r="C106" s="96">
        <f t="shared" si="12"/>
        <v>0.52932098765432101</v>
      </c>
      <c r="D106" s="96">
        <f t="shared" si="13"/>
        <v>0.39815203695926082</v>
      </c>
      <c r="E106" s="97">
        <f t="shared" si="14"/>
        <v>0.66666666666666663</v>
      </c>
      <c r="F106" s="99">
        <f t="shared" si="15"/>
        <v>0.33333333333333331</v>
      </c>
      <c r="G106" s="97">
        <f t="shared" si="16"/>
        <v>0.4818682561533954</v>
      </c>
    </row>
    <row r="107" spans="2:7">
      <c r="B107" s="18" t="s">
        <v>33</v>
      </c>
      <c r="C107" s="96">
        <f t="shared" si="12"/>
        <v>0.26646090534979422</v>
      </c>
      <c r="D107" s="96">
        <f t="shared" si="13"/>
        <v>0.60721073078538423</v>
      </c>
      <c r="E107" s="97">
        <f t="shared" si="14"/>
        <v>0.23149856498564989</v>
      </c>
      <c r="F107" s="99">
        <f t="shared" si="15"/>
        <v>0.39999999999999997</v>
      </c>
      <c r="G107" s="97">
        <f t="shared" si="16"/>
        <v>0.37629255028020703</v>
      </c>
    </row>
    <row r="108" spans="2:7" ht="15.75" thickBot="1">
      <c r="B108" s="26" t="s">
        <v>76</v>
      </c>
      <c r="C108" s="96">
        <f t="shared" si="12"/>
        <v>0.44088947854157912</v>
      </c>
      <c r="D108" s="96">
        <f t="shared" si="13"/>
        <v>0.4860580798800691</v>
      </c>
      <c r="E108" s="97">
        <f t="shared" si="14"/>
        <v>0.41179146166461672</v>
      </c>
      <c r="F108" s="99">
        <f t="shared" si="15"/>
        <v>0.43914930555555559</v>
      </c>
      <c r="G108" s="97">
        <f t="shared" si="16"/>
        <v>0.44447208141045513</v>
      </c>
    </row>
    <row r="116" spans="3:19">
      <c r="G116" s="146" t="s">
        <v>78</v>
      </c>
      <c r="H116" s="146"/>
      <c r="I116" s="146"/>
      <c r="J116" s="146"/>
      <c r="K116" s="146"/>
      <c r="L116" s="146"/>
    </row>
    <row r="117" spans="3:19" ht="15.75" thickBot="1">
      <c r="H117" s="147"/>
      <c r="I117" s="147"/>
    </row>
    <row r="118" spans="3:19">
      <c r="C118" s="16"/>
      <c r="D118" s="148" t="s">
        <v>52</v>
      </c>
      <c r="E118" s="149"/>
      <c r="F118" s="150"/>
      <c r="G118" s="149" t="s">
        <v>53</v>
      </c>
      <c r="H118" s="149"/>
      <c r="I118" s="149"/>
      <c r="J118" s="149"/>
      <c r="K118" s="148" t="s">
        <v>54</v>
      </c>
      <c r="L118" s="149"/>
      <c r="M118" s="150"/>
      <c r="N118" s="149" t="s">
        <v>55</v>
      </c>
      <c r="O118" s="149"/>
      <c r="P118" s="149"/>
      <c r="Q118" s="148" t="s">
        <v>56</v>
      </c>
      <c r="R118" s="149"/>
      <c r="S118" s="150"/>
    </row>
    <row r="119" spans="3:19" ht="81.75" thickBot="1">
      <c r="C119" s="2" t="s">
        <v>34</v>
      </c>
      <c r="D119" s="56" t="s">
        <v>35</v>
      </c>
      <c r="E119" s="57" t="s">
        <v>36</v>
      </c>
      <c r="F119" s="58" t="s">
        <v>37</v>
      </c>
      <c r="G119" s="59" t="s">
        <v>38</v>
      </c>
      <c r="H119" s="57" t="s">
        <v>39</v>
      </c>
      <c r="I119" s="57" t="s">
        <v>40</v>
      </c>
      <c r="J119" s="60" t="s">
        <v>41</v>
      </c>
      <c r="K119" s="56" t="s">
        <v>43</v>
      </c>
      <c r="L119" s="57" t="s">
        <v>44</v>
      </c>
      <c r="M119" s="58" t="s">
        <v>45</v>
      </c>
      <c r="N119" s="59" t="s">
        <v>46</v>
      </c>
      <c r="O119" s="57" t="s">
        <v>47</v>
      </c>
      <c r="P119" s="57" t="s">
        <v>48</v>
      </c>
      <c r="Q119" s="56" t="s">
        <v>49</v>
      </c>
      <c r="R119" s="57" t="s">
        <v>50</v>
      </c>
      <c r="S119" s="58" t="s">
        <v>51</v>
      </c>
    </row>
    <row r="120" spans="3:19">
      <c r="C120" s="20" t="s">
        <v>18</v>
      </c>
      <c r="D120" s="47">
        <v>302.95</v>
      </c>
      <c r="E120" s="48">
        <v>7.25</v>
      </c>
      <c r="F120" s="49">
        <v>31</v>
      </c>
      <c r="G120" s="50">
        <v>8.7200000000000006</v>
      </c>
      <c r="H120" s="48">
        <v>38.1</v>
      </c>
      <c r="I120" s="48">
        <v>85</v>
      </c>
      <c r="J120" s="51">
        <v>40</v>
      </c>
      <c r="K120" s="47">
        <v>25</v>
      </c>
      <c r="L120" s="48">
        <v>1.55</v>
      </c>
      <c r="M120" s="49">
        <v>89.7</v>
      </c>
      <c r="N120" s="50">
        <v>70</v>
      </c>
      <c r="O120" s="48">
        <v>0.33</v>
      </c>
      <c r="P120" s="48">
        <v>1.66</v>
      </c>
      <c r="Q120" s="47">
        <v>80.95</v>
      </c>
      <c r="R120" s="48">
        <v>90</v>
      </c>
      <c r="S120" s="49">
        <v>55</v>
      </c>
    </row>
    <row r="121" spans="3:19">
      <c r="C121" s="18" t="s">
        <v>19</v>
      </c>
      <c r="D121" s="28">
        <v>288.23</v>
      </c>
      <c r="E121" s="21">
        <v>0.23</v>
      </c>
      <c r="F121" s="24">
        <v>40</v>
      </c>
      <c r="G121" s="27">
        <v>9.82</v>
      </c>
      <c r="H121" s="21">
        <v>39.619999999999997</v>
      </c>
      <c r="I121" s="21">
        <v>90</v>
      </c>
      <c r="J121" s="52">
        <v>60</v>
      </c>
      <c r="K121" s="28">
        <v>30</v>
      </c>
      <c r="L121" s="21">
        <v>2.2000000000000002</v>
      </c>
      <c r="M121" s="24">
        <v>94.67</v>
      </c>
      <c r="N121" s="27">
        <v>50</v>
      </c>
      <c r="O121" s="21">
        <v>0</v>
      </c>
      <c r="P121" s="21">
        <v>2.25</v>
      </c>
      <c r="Q121" s="28">
        <v>83.02</v>
      </c>
      <c r="R121" s="21">
        <v>90</v>
      </c>
      <c r="S121" s="24">
        <v>0</v>
      </c>
    </row>
    <row r="122" spans="3:19">
      <c r="C122" s="18" t="s">
        <v>20</v>
      </c>
      <c r="D122" s="28">
        <v>601.38</v>
      </c>
      <c r="E122" s="21">
        <v>-1.1000000000000001</v>
      </c>
      <c r="F122" s="24">
        <v>11</v>
      </c>
      <c r="G122" s="27">
        <v>3.88</v>
      </c>
      <c r="H122" s="21">
        <v>40</v>
      </c>
      <c r="I122" s="21">
        <v>85</v>
      </c>
      <c r="J122" s="52">
        <v>75</v>
      </c>
      <c r="K122" s="28">
        <v>60</v>
      </c>
      <c r="L122" s="21">
        <v>1.75</v>
      </c>
      <c r="M122" s="24">
        <v>92.37</v>
      </c>
      <c r="N122" s="27">
        <v>55.6</v>
      </c>
      <c r="O122" s="21">
        <v>0.16</v>
      </c>
      <c r="P122" s="21">
        <v>1</v>
      </c>
      <c r="Q122" s="28">
        <v>88.33</v>
      </c>
      <c r="R122" s="21">
        <v>100</v>
      </c>
      <c r="S122" s="24">
        <v>60</v>
      </c>
    </row>
    <row r="123" spans="3:19">
      <c r="C123" s="18" t="s">
        <v>21</v>
      </c>
      <c r="D123" s="28">
        <v>105.5</v>
      </c>
      <c r="E123" s="21">
        <v>-0.28999999999999998</v>
      </c>
      <c r="F123" s="24">
        <v>24</v>
      </c>
      <c r="G123" s="27">
        <v>0</v>
      </c>
      <c r="H123" s="21">
        <v>12.5</v>
      </c>
      <c r="I123" s="21">
        <v>80</v>
      </c>
      <c r="J123" s="52">
        <v>80</v>
      </c>
      <c r="K123" s="28">
        <v>30</v>
      </c>
      <c r="L123" s="21">
        <v>1.35</v>
      </c>
      <c r="M123" s="24">
        <v>99.41</v>
      </c>
      <c r="N123" s="27">
        <v>47.4</v>
      </c>
      <c r="O123" s="21">
        <v>0.94</v>
      </c>
      <c r="P123" s="21">
        <v>1.64</v>
      </c>
      <c r="Q123" s="28">
        <v>100</v>
      </c>
      <c r="R123" s="21">
        <v>100</v>
      </c>
      <c r="S123" s="24">
        <v>50</v>
      </c>
    </row>
    <row r="124" spans="3:19">
      <c r="C124" s="18" t="s">
        <v>22</v>
      </c>
      <c r="D124" s="28">
        <v>1134.67</v>
      </c>
      <c r="E124" s="21">
        <v>0.69</v>
      </c>
      <c r="F124" s="24">
        <v>22</v>
      </c>
      <c r="G124" s="27">
        <v>6.03</v>
      </c>
      <c r="H124" s="21">
        <v>33.33</v>
      </c>
      <c r="I124" s="21">
        <v>95</v>
      </c>
      <c r="J124" s="52">
        <v>80</v>
      </c>
      <c r="K124" s="28">
        <v>35</v>
      </c>
      <c r="L124" s="21">
        <v>1.5</v>
      </c>
      <c r="M124" s="24">
        <v>86.65</v>
      </c>
      <c r="N124" s="27">
        <v>25</v>
      </c>
      <c r="O124" s="21">
        <v>0.17</v>
      </c>
      <c r="P124" s="21">
        <v>2.2000000000000002</v>
      </c>
      <c r="Q124" s="28">
        <v>100</v>
      </c>
      <c r="R124" s="21">
        <v>90</v>
      </c>
      <c r="S124" s="24">
        <v>38.9</v>
      </c>
    </row>
    <row r="125" spans="3:19">
      <c r="C125" s="18" t="s">
        <v>23</v>
      </c>
      <c r="D125" s="28">
        <v>1116.43</v>
      </c>
      <c r="E125" s="21">
        <v>6.31</v>
      </c>
      <c r="F125" s="24">
        <v>12</v>
      </c>
      <c r="G125" s="27">
        <v>0.9</v>
      </c>
      <c r="H125" s="21">
        <v>33.33</v>
      </c>
      <c r="I125" s="21">
        <v>90</v>
      </c>
      <c r="J125" s="52">
        <v>85</v>
      </c>
      <c r="K125" s="28">
        <v>40</v>
      </c>
      <c r="L125" s="21">
        <v>1.6</v>
      </c>
      <c r="M125" s="24">
        <v>88.71</v>
      </c>
      <c r="N125" s="27">
        <v>33.299999999999997</v>
      </c>
      <c r="O125" s="21">
        <v>0</v>
      </c>
      <c r="P125" s="21">
        <v>2.15</v>
      </c>
      <c r="Q125" s="28">
        <v>43.33</v>
      </c>
      <c r="R125" s="21">
        <v>80</v>
      </c>
      <c r="S125" s="24">
        <v>61.1</v>
      </c>
    </row>
    <row r="126" spans="3:19">
      <c r="C126" s="18" t="s">
        <v>24</v>
      </c>
      <c r="D126" s="28">
        <v>586.67999999999995</v>
      </c>
      <c r="E126" s="21">
        <v>-8.5</v>
      </c>
      <c r="F126" s="24">
        <v>11</v>
      </c>
      <c r="G126" s="27">
        <v>1</v>
      </c>
      <c r="H126" s="21">
        <v>44.12</v>
      </c>
      <c r="I126" s="21">
        <v>80</v>
      </c>
      <c r="J126" s="52">
        <v>45</v>
      </c>
      <c r="K126" s="28">
        <v>15</v>
      </c>
      <c r="L126" s="21">
        <v>1.4</v>
      </c>
      <c r="M126" s="24">
        <v>86.48</v>
      </c>
      <c r="N126" s="27">
        <v>56.3</v>
      </c>
      <c r="O126" s="21">
        <v>0</v>
      </c>
      <c r="P126" s="21">
        <v>2.4</v>
      </c>
      <c r="Q126" s="28">
        <v>94.12</v>
      </c>
      <c r="R126" s="21">
        <v>100</v>
      </c>
      <c r="S126" s="24">
        <v>47.1</v>
      </c>
    </row>
    <row r="127" spans="3:19">
      <c r="C127" s="18" t="s">
        <v>25</v>
      </c>
      <c r="D127" s="28">
        <v>423.16</v>
      </c>
      <c r="E127" s="21">
        <v>-5.23</v>
      </c>
      <c r="F127" s="24">
        <v>21</v>
      </c>
      <c r="G127" s="27">
        <v>15.75</v>
      </c>
      <c r="H127" s="21">
        <v>54.9</v>
      </c>
      <c r="I127" s="21">
        <v>75</v>
      </c>
      <c r="J127" s="52">
        <v>85</v>
      </c>
      <c r="K127" s="28">
        <v>73.7</v>
      </c>
      <c r="L127" s="21">
        <v>1.74</v>
      </c>
      <c r="M127" s="24">
        <v>94.84</v>
      </c>
      <c r="N127" s="27">
        <v>12.5</v>
      </c>
      <c r="O127" s="21">
        <v>0.23</v>
      </c>
      <c r="P127" s="21">
        <v>2</v>
      </c>
      <c r="Q127" s="28">
        <v>98.04</v>
      </c>
      <c r="R127" s="21">
        <v>100</v>
      </c>
      <c r="S127" s="24">
        <v>31.6</v>
      </c>
    </row>
    <row r="128" spans="3:19">
      <c r="C128" s="18" t="s">
        <v>26</v>
      </c>
      <c r="D128" s="28">
        <v>2671.29</v>
      </c>
      <c r="E128" s="21">
        <v>4.41</v>
      </c>
      <c r="F128" s="24">
        <v>15</v>
      </c>
      <c r="G128" s="27">
        <v>3.6</v>
      </c>
      <c r="H128" s="21">
        <v>35.71</v>
      </c>
      <c r="I128" s="21">
        <v>75</v>
      </c>
      <c r="J128" s="52">
        <v>55</v>
      </c>
      <c r="K128" s="28">
        <v>50</v>
      </c>
      <c r="L128" s="21">
        <v>2.2000000000000002</v>
      </c>
      <c r="M128" s="24">
        <v>74.58</v>
      </c>
      <c r="N128" s="27">
        <v>50</v>
      </c>
      <c r="O128" s="21">
        <v>0</v>
      </c>
      <c r="P128" s="21">
        <v>1.8</v>
      </c>
      <c r="Q128" s="28">
        <v>90.48</v>
      </c>
      <c r="R128" s="21">
        <v>95</v>
      </c>
      <c r="S128" s="24">
        <v>25</v>
      </c>
    </row>
    <row r="129" spans="3:19">
      <c r="C129" s="18" t="s">
        <v>27</v>
      </c>
      <c r="D129" s="28">
        <v>4352.45</v>
      </c>
      <c r="E129" s="21">
        <v>-0.47</v>
      </c>
      <c r="F129" s="24">
        <v>6</v>
      </c>
      <c r="G129" s="27">
        <v>1</v>
      </c>
      <c r="H129" s="21">
        <v>31.03</v>
      </c>
      <c r="I129" s="21">
        <v>80</v>
      </c>
      <c r="J129" s="52">
        <v>60</v>
      </c>
      <c r="K129" s="28">
        <v>15</v>
      </c>
      <c r="L129" s="21">
        <v>1.55</v>
      </c>
      <c r="M129" s="24">
        <v>85.43</v>
      </c>
      <c r="N129" s="27">
        <v>29.4</v>
      </c>
      <c r="O129" s="21">
        <v>0</v>
      </c>
      <c r="P129" s="21">
        <v>1.88</v>
      </c>
      <c r="Q129" s="28">
        <v>85.06</v>
      </c>
      <c r="R129" s="21">
        <v>100</v>
      </c>
      <c r="S129" s="24">
        <v>35</v>
      </c>
    </row>
    <row r="130" spans="3:19">
      <c r="C130" s="18" t="s">
        <v>28</v>
      </c>
      <c r="D130" s="28">
        <v>876.27</v>
      </c>
      <c r="E130" s="21">
        <v>-0.13</v>
      </c>
      <c r="F130" s="24">
        <v>8</v>
      </c>
      <c r="G130" s="27">
        <v>2.19</v>
      </c>
      <c r="H130" s="21">
        <v>27.4</v>
      </c>
      <c r="I130" s="21">
        <v>60</v>
      </c>
      <c r="J130" s="52">
        <v>65</v>
      </c>
      <c r="K130" s="28">
        <v>50</v>
      </c>
      <c r="L130" s="21">
        <v>1.95</v>
      </c>
      <c r="M130" s="24">
        <v>78.78</v>
      </c>
      <c r="N130" s="27">
        <v>27.8</v>
      </c>
      <c r="O130" s="21">
        <v>0</v>
      </c>
      <c r="P130" s="21">
        <v>2.25</v>
      </c>
      <c r="Q130" s="28">
        <v>87.67</v>
      </c>
      <c r="R130" s="21">
        <v>100</v>
      </c>
      <c r="S130" s="24">
        <v>55</v>
      </c>
    </row>
    <row r="131" spans="3:19">
      <c r="C131" s="18" t="s">
        <v>29</v>
      </c>
      <c r="D131" s="28">
        <v>95.6</v>
      </c>
      <c r="E131" s="21">
        <v>-1.83</v>
      </c>
      <c r="F131" s="24">
        <v>2</v>
      </c>
      <c r="G131" s="27">
        <v>0</v>
      </c>
      <c r="H131" s="21">
        <v>12.5</v>
      </c>
      <c r="I131" s="21">
        <v>50</v>
      </c>
      <c r="J131" s="52">
        <v>30</v>
      </c>
      <c r="K131" s="28">
        <v>35</v>
      </c>
      <c r="L131" s="21">
        <v>1.5</v>
      </c>
      <c r="M131" s="24">
        <v>74.58</v>
      </c>
      <c r="N131" s="27">
        <v>6.2</v>
      </c>
      <c r="O131" s="21">
        <v>0</v>
      </c>
      <c r="P131" s="21">
        <v>1.6</v>
      </c>
      <c r="Q131" s="28">
        <v>84.62</v>
      </c>
      <c r="R131" s="21">
        <v>100</v>
      </c>
      <c r="S131" s="24">
        <v>25</v>
      </c>
    </row>
    <row r="132" spans="3:19">
      <c r="C132" s="18" t="s">
        <v>30</v>
      </c>
      <c r="D132" s="28">
        <v>4211.8999999999996</v>
      </c>
      <c r="E132" s="21">
        <v>1.7</v>
      </c>
      <c r="F132" s="24">
        <v>24</v>
      </c>
      <c r="G132" s="27">
        <v>3.47</v>
      </c>
      <c r="H132" s="21">
        <v>52.38</v>
      </c>
      <c r="I132" s="21">
        <v>80</v>
      </c>
      <c r="J132" s="52">
        <v>80</v>
      </c>
      <c r="K132" s="28">
        <v>50</v>
      </c>
      <c r="L132" s="21">
        <v>1.8</v>
      </c>
      <c r="M132" s="24">
        <v>73.739999999999995</v>
      </c>
      <c r="N132" s="27">
        <v>55.6</v>
      </c>
      <c r="O132" s="21">
        <v>0.02</v>
      </c>
      <c r="P132" s="21">
        <v>1.5</v>
      </c>
      <c r="Q132" s="28">
        <v>90.48</v>
      </c>
      <c r="R132" s="21">
        <v>90</v>
      </c>
      <c r="S132" s="24">
        <v>10</v>
      </c>
    </row>
    <row r="133" spans="3:19">
      <c r="C133" s="18" t="s">
        <v>31</v>
      </c>
      <c r="D133" s="28">
        <v>2028.02</v>
      </c>
      <c r="E133" s="21">
        <v>1.55</v>
      </c>
      <c r="F133" s="24">
        <v>2</v>
      </c>
      <c r="G133" s="27">
        <v>2.2200000000000002</v>
      </c>
      <c r="H133" s="21">
        <v>43.44</v>
      </c>
      <c r="I133" s="21">
        <v>80</v>
      </c>
      <c r="J133" s="52">
        <v>80</v>
      </c>
      <c r="K133" s="28">
        <v>44.4</v>
      </c>
      <c r="L133" s="21">
        <v>1.8</v>
      </c>
      <c r="M133" s="24">
        <v>87.45</v>
      </c>
      <c r="N133" s="27">
        <v>22.2</v>
      </c>
      <c r="O133" s="21">
        <v>0</v>
      </c>
      <c r="P133" s="21">
        <v>1.57</v>
      </c>
      <c r="Q133" s="28">
        <v>86.07</v>
      </c>
      <c r="R133" s="21">
        <v>95</v>
      </c>
      <c r="S133" s="24">
        <v>10</v>
      </c>
    </row>
    <row r="134" spans="3:19">
      <c r="C134" s="18" t="s">
        <v>32</v>
      </c>
      <c r="D134" s="28">
        <v>789.15</v>
      </c>
      <c r="E134" s="21">
        <v>-2.02</v>
      </c>
      <c r="F134" s="24">
        <v>26</v>
      </c>
      <c r="G134" s="27">
        <v>2.84</v>
      </c>
      <c r="H134" s="21">
        <v>38.81</v>
      </c>
      <c r="I134" s="21">
        <v>90</v>
      </c>
      <c r="J134" s="52">
        <v>75</v>
      </c>
      <c r="K134" s="28">
        <v>60</v>
      </c>
      <c r="L134" s="21">
        <v>2.1</v>
      </c>
      <c r="M134" s="24">
        <v>88.62</v>
      </c>
      <c r="N134" s="27">
        <v>20</v>
      </c>
      <c r="O134" s="21">
        <v>0</v>
      </c>
      <c r="P134" s="21">
        <v>2.33</v>
      </c>
      <c r="Q134" s="28">
        <v>89.55</v>
      </c>
      <c r="R134" s="21">
        <v>100</v>
      </c>
      <c r="S134" s="24">
        <v>30</v>
      </c>
    </row>
    <row r="135" spans="3:19" ht="15.75" thickBot="1">
      <c r="C135" s="19" t="s">
        <v>33</v>
      </c>
      <c r="D135" s="25">
        <v>509.92</v>
      </c>
      <c r="E135" s="29">
        <v>-1.81</v>
      </c>
      <c r="F135" s="53">
        <v>2</v>
      </c>
      <c r="G135" s="54">
        <v>1.01</v>
      </c>
      <c r="H135" s="29">
        <v>23.2</v>
      </c>
      <c r="I135" s="29">
        <v>90</v>
      </c>
      <c r="J135" s="55">
        <v>30</v>
      </c>
      <c r="K135" s="25">
        <v>35</v>
      </c>
      <c r="L135" s="29">
        <v>1.5</v>
      </c>
      <c r="M135" s="53">
        <v>94.86</v>
      </c>
      <c r="N135" s="54">
        <v>6.3</v>
      </c>
      <c r="O135" s="29">
        <v>0</v>
      </c>
      <c r="P135" s="29">
        <v>1.6</v>
      </c>
      <c r="Q135" s="25">
        <v>84.62</v>
      </c>
      <c r="R135" s="29">
        <v>100</v>
      </c>
      <c r="S135" s="53">
        <v>25</v>
      </c>
    </row>
    <row r="136" spans="3:19" ht="18.75" thickBot="1">
      <c r="C136" s="39" t="s">
        <v>69</v>
      </c>
      <c r="D136" s="40">
        <v>8.9700000000000006</v>
      </c>
      <c r="E136" s="41">
        <v>7.16</v>
      </c>
      <c r="F136" s="41">
        <v>8.6300000000000008</v>
      </c>
      <c r="G136" s="41">
        <v>7.01</v>
      </c>
      <c r="H136" s="41">
        <v>8.84</v>
      </c>
      <c r="I136" s="41">
        <v>7.06</v>
      </c>
      <c r="J136" s="41">
        <v>7.06</v>
      </c>
      <c r="K136" s="41">
        <v>8.34</v>
      </c>
      <c r="L136" s="41">
        <v>7.11</v>
      </c>
      <c r="M136" s="41">
        <v>8.07</v>
      </c>
      <c r="N136" s="41">
        <v>7.59</v>
      </c>
      <c r="O136" s="42">
        <v>7.38</v>
      </c>
      <c r="P136" s="41">
        <v>8.25</v>
      </c>
      <c r="Q136" s="41">
        <v>7.47</v>
      </c>
      <c r="R136" s="41">
        <v>8.31</v>
      </c>
      <c r="S136" s="43">
        <v>7.44</v>
      </c>
    </row>
    <row r="138" spans="3:19" ht="15.75" thickBot="1">
      <c r="G138" s="152" t="s">
        <v>79</v>
      </c>
      <c r="H138" s="152"/>
      <c r="I138" s="152"/>
      <c r="J138" s="152"/>
      <c r="K138" s="152"/>
      <c r="L138" s="152"/>
    </row>
    <row r="139" spans="3:19">
      <c r="C139" s="16"/>
      <c r="D139" s="148" t="s">
        <v>52</v>
      </c>
      <c r="E139" s="149"/>
      <c r="F139" s="150"/>
      <c r="G139" s="149" t="s">
        <v>53</v>
      </c>
      <c r="H139" s="149"/>
      <c r="I139" s="149"/>
      <c r="J139" s="149"/>
      <c r="K139" s="148" t="s">
        <v>54</v>
      </c>
      <c r="L139" s="149"/>
      <c r="M139" s="150"/>
      <c r="N139" s="149" t="s">
        <v>55</v>
      </c>
      <c r="O139" s="149"/>
      <c r="P139" s="149"/>
      <c r="Q139" s="148" t="s">
        <v>56</v>
      </c>
      <c r="R139" s="149"/>
      <c r="S139" s="150"/>
    </row>
    <row r="140" spans="3:19" ht="81.75" thickBot="1">
      <c r="C140" s="2" t="s">
        <v>34</v>
      </c>
      <c r="D140" s="56" t="s">
        <v>35</v>
      </c>
      <c r="E140" s="57" t="s">
        <v>36</v>
      </c>
      <c r="F140" s="58" t="s">
        <v>37</v>
      </c>
      <c r="G140" s="59" t="s">
        <v>38</v>
      </c>
      <c r="H140" s="57" t="s">
        <v>39</v>
      </c>
      <c r="I140" s="57" t="s">
        <v>40</v>
      </c>
      <c r="J140" s="60" t="s">
        <v>41</v>
      </c>
      <c r="K140" s="56" t="s">
        <v>43</v>
      </c>
      <c r="L140" s="57" t="s">
        <v>44</v>
      </c>
      <c r="M140" s="58" t="s">
        <v>45</v>
      </c>
      <c r="N140" s="59" t="s">
        <v>46</v>
      </c>
      <c r="O140" s="57" t="s">
        <v>47</v>
      </c>
      <c r="P140" s="57" t="s">
        <v>48</v>
      </c>
      <c r="Q140" s="56" t="s">
        <v>49</v>
      </c>
      <c r="R140" s="57" t="s">
        <v>50</v>
      </c>
      <c r="S140" s="58" t="s">
        <v>51</v>
      </c>
    </row>
    <row r="141" spans="3:19">
      <c r="C141" s="20" t="s">
        <v>18</v>
      </c>
      <c r="D141" s="47">
        <f t="shared" ref="D141:S141" si="17">D120*D$136</f>
        <v>2717.4614999999999</v>
      </c>
      <c r="E141" s="47">
        <f t="shared" si="17"/>
        <v>51.910000000000004</v>
      </c>
      <c r="F141" s="47">
        <f t="shared" si="17"/>
        <v>267.53000000000003</v>
      </c>
      <c r="G141" s="47">
        <f t="shared" si="17"/>
        <v>61.127200000000002</v>
      </c>
      <c r="H141" s="47">
        <f t="shared" si="17"/>
        <v>336.80400000000003</v>
      </c>
      <c r="I141" s="47">
        <f t="shared" si="17"/>
        <v>600.1</v>
      </c>
      <c r="J141" s="47">
        <f t="shared" si="17"/>
        <v>282.39999999999998</v>
      </c>
      <c r="K141" s="47">
        <f t="shared" si="17"/>
        <v>208.5</v>
      </c>
      <c r="L141" s="47">
        <f t="shared" si="17"/>
        <v>11.0205</v>
      </c>
      <c r="M141" s="47">
        <f t="shared" si="17"/>
        <v>723.87900000000002</v>
      </c>
      <c r="N141" s="47">
        <f t="shared" si="17"/>
        <v>531.29999999999995</v>
      </c>
      <c r="O141" s="47">
        <f t="shared" si="17"/>
        <v>2.4354</v>
      </c>
      <c r="P141" s="47">
        <f t="shared" si="17"/>
        <v>13.694999999999999</v>
      </c>
      <c r="Q141" s="47">
        <f t="shared" si="17"/>
        <v>604.69650000000001</v>
      </c>
      <c r="R141" s="47">
        <f t="shared" si="17"/>
        <v>747.90000000000009</v>
      </c>
      <c r="S141" s="47">
        <f t="shared" si="17"/>
        <v>409.20000000000005</v>
      </c>
    </row>
    <row r="142" spans="3:19">
      <c r="C142" s="18" t="s">
        <v>19</v>
      </c>
      <c r="D142" s="47">
        <f t="shared" ref="D142:S142" si="18">D121*D$136</f>
        <v>2585.4231000000004</v>
      </c>
      <c r="E142" s="47">
        <f t="shared" si="18"/>
        <v>1.6468</v>
      </c>
      <c r="F142" s="47">
        <f t="shared" si="18"/>
        <v>345.20000000000005</v>
      </c>
      <c r="G142" s="47">
        <f t="shared" si="18"/>
        <v>68.838200000000001</v>
      </c>
      <c r="H142" s="47">
        <f t="shared" si="18"/>
        <v>350.24079999999998</v>
      </c>
      <c r="I142" s="47">
        <f t="shared" si="18"/>
        <v>635.4</v>
      </c>
      <c r="J142" s="47">
        <f t="shared" si="18"/>
        <v>423.59999999999997</v>
      </c>
      <c r="K142" s="47">
        <f t="shared" si="18"/>
        <v>250.2</v>
      </c>
      <c r="L142" s="47">
        <f t="shared" si="18"/>
        <v>15.642000000000001</v>
      </c>
      <c r="M142" s="47">
        <f t="shared" si="18"/>
        <v>763.98689999999999</v>
      </c>
      <c r="N142" s="47">
        <f t="shared" si="18"/>
        <v>379.5</v>
      </c>
      <c r="O142" s="47">
        <f t="shared" si="18"/>
        <v>0</v>
      </c>
      <c r="P142" s="47">
        <f t="shared" si="18"/>
        <v>18.5625</v>
      </c>
      <c r="Q142" s="47">
        <f t="shared" si="18"/>
        <v>620.15940000000001</v>
      </c>
      <c r="R142" s="47">
        <f t="shared" si="18"/>
        <v>747.90000000000009</v>
      </c>
      <c r="S142" s="47">
        <f t="shared" si="18"/>
        <v>0</v>
      </c>
    </row>
    <row r="143" spans="3:19">
      <c r="C143" s="18" t="s">
        <v>20</v>
      </c>
      <c r="D143" s="47">
        <f t="shared" ref="D143:S143" si="19">D122*D$136</f>
        <v>5394.3786</v>
      </c>
      <c r="E143" s="47">
        <f t="shared" si="19"/>
        <v>-7.8760000000000012</v>
      </c>
      <c r="F143" s="47">
        <f t="shared" si="19"/>
        <v>94.93</v>
      </c>
      <c r="G143" s="47">
        <f t="shared" si="19"/>
        <v>27.198799999999999</v>
      </c>
      <c r="H143" s="47">
        <f t="shared" si="19"/>
        <v>353.6</v>
      </c>
      <c r="I143" s="47">
        <f t="shared" si="19"/>
        <v>600.1</v>
      </c>
      <c r="J143" s="47">
        <f t="shared" si="19"/>
        <v>529.5</v>
      </c>
      <c r="K143" s="47">
        <f t="shared" si="19"/>
        <v>500.4</v>
      </c>
      <c r="L143" s="47">
        <f t="shared" si="19"/>
        <v>12.442500000000001</v>
      </c>
      <c r="M143" s="47">
        <f t="shared" si="19"/>
        <v>745.42590000000007</v>
      </c>
      <c r="N143" s="47">
        <f t="shared" si="19"/>
        <v>422.00400000000002</v>
      </c>
      <c r="O143" s="47">
        <f t="shared" si="19"/>
        <v>1.1808000000000001</v>
      </c>
      <c r="P143" s="47">
        <f t="shared" si="19"/>
        <v>8.25</v>
      </c>
      <c r="Q143" s="47">
        <f t="shared" si="19"/>
        <v>659.82510000000002</v>
      </c>
      <c r="R143" s="47">
        <f t="shared" si="19"/>
        <v>831</v>
      </c>
      <c r="S143" s="47">
        <f t="shared" si="19"/>
        <v>446.40000000000003</v>
      </c>
    </row>
    <row r="144" spans="3:19">
      <c r="C144" s="18" t="s">
        <v>21</v>
      </c>
      <c r="D144" s="47">
        <f t="shared" ref="D144:S144" si="20">D123*D$136</f>
        <v>946.33500000000004</v>
      </c>
      <c r="E144" s="47">
        <f t="shared" si="20"/>
        <v>-2.0764</v>
      </c>
      <c r="F144" s="47">
        <f t="shared" si="20"/>
        <v>207.12</v>
      </c>
      <c r="G144" s="47">
        <f t="shared" si="20"/>
        <v>0</v>
      </c>
      <c r="H144" s="47">
        <f t="shared" si="20"/>
        <v>110.5</v>
      </c>
      <c r="I144" s="47">
        <f t="shared" si="20"/>
        <v>564.79999999999995</v>
      </c>
      <c r="J144" s="47">
        <f t="shared" si="20"/>
        <v>564.79999999999995</v>
      </c>
      <c r="K144" s="47">
        <f t="shared" si="20"/>
        <v>250.2</v>
      </c>
      <c r="L144" s="47">
        <f t="shared" si="20"/>
        <v>9.5985000000000014</v>
      </c>
      <c r="M144" s="47">
        <f t="shared" si="20"/>
        <v>802.23869999999999</v>
      </c>
      <c r="N144" s="47">
        <f t="shared" si="20"/>
        <v>359.76599999999996</v>
      </c>
      <c r="O144" s="47">
        <f t="shared" si="20"/>
        <v>6.9371999999999998</v>
      </c>
      <c r="P144" s="47">
        <f t="shared" si="20"/>
        <v>13.53</v>
      </c>
      <c r="Q144" s="47">
        <f t="shared" si="20"/>
        <v>747</v>
      </c>
      <c r="R144" s="47">
        <f t="shared" si="20"/>
        <v>831</v>
      </c>
      <c r="S144" s="47">
        <f t="shared" si="20"/>
        <v>372</v>
      </c>
    </row>
    <row r="145" spans="3:19">
      <c r="C145" s="18" t="s">
        <v>22</v>
      </c>
      <c r="D145" s="47">
        <f t="shared" ref="D145:S145" si="21">D124*D$136</f>
        <v>10177.9899</v>
      </c>
      <c r="E145" s="47">
        <f t="shared" si="21"/>
        <v>4.9403999999999995</v>
      </c>
      <c r="F145" s="47">
        <f t="shared" si="21"/>
        <v>189.86</v>
      </c>
      <c r="G145" s="47">
        <f t="shared" si="21"/>
        <v>42.270299999999999</v>
      </c>
      <c r="H145" s="47">
        <f t="shared" si="21"/>
        <v>294.63720000000001</v>
      </c>
      <c r="I145" s="47">
        <f t="shared" si="21"/>
        <v>670.69999999999993</v>
      </c>
      <c r="J145" s="47">
        <f t="shared" si="21"/>
        <v>564.79999999999995</v>
      </c>
      <c r="K145" s="47">
        <f t="shared" si="21"/>
        <v>291.89999999999998</v>
      </c>
      <c r="L145" s="47">
        <f t="shared" si="21"/>
        <v>10.665000000000001</v>
      </c>
      <c r="M145" s="47">
        <f t="shared" si="21"/>
        <v>699.26550000000009</v>
      </c>
      <c r="N145" s="47">
        <f t="shared" si="21"/>
        <v>189.75</v>
      </c>
      <c r="O145" s="47">
        <f t="shared" si="21"/>
        <v>1.2546000000000002</v>
      </c>
      <c r="P145" s="47">
        <f t="shared" si="21"/>
        <v>18.150000000000002</v>
      </c>
      <c r="Q145" s="47">
        <f t="shared" si="21"/>
        <v>747</v>
      </c>
      <c r="R145" s="47">
        <f t="shared" si="21"/>
        <v>747.90000000000009</v>
      </c>
      <c r="S145" s="47">
        <f t="shared" si="21"/>
        <v>289.416</v>
      </c>
    </row>
    <row r="146" spans="3:19">
      <c r="C146" s="18" t="s">
        <v>23</v>
      </c>
      <c r="D146" s="47">
        <f t="shared" ref="D146:S146" si="22">D125*D$136</f>
        <v>10014.377100000002</v>
      </c>
      <c r="E146" s="47">
        <f t="shared" si="22"/>
        <v>45.179600000000001</v>
      </c>
      <c r="F146" s="47">
        <f t="shared" si="22"/>
        <v>103.56</v>
      </c>
      <c r="G146" s="47">
        <f t="shared" si="22"/>
        <v>6.3090000000000002</v>
      </c>
      <c r="H146" s="47">
        <f t="shared" si="22"/>
        <v>294.63720000000001</v>
      </c>
      <c r="I146" s="47">
        <f t="shared" si="22"/>
        <v>635.4</v>
      </c>
      <c r="J146" s="47">
        <f t="shared" si="22"/>
        <v>600.1</v>
      </c>
      <c r="K146" s="47">
        <f t="shared" si="22"/>
        <v>333.6</v>
      </c>
      <c r="L146" s="47">
        <f t="shared" si="22"/>
        <v>11.376000000000001</v>
      </c>
      <c r="M146" s="47">
        <f t="shared" si="22"/>
        <v>715.88969999999995</v>
      </c>
      <c r="N146" s="47">
        <f t="shared" si="22"/>
        <v>252.74699999999999</v>
      </c>
      <c r="O146" s="47">
        <f t="shared" si="22"/>
        <v>0</v>
      </c>
      <c r="P146" s="47">
        <f t="shared" si="22"/>
        <v>17.737500000000001</v>
      </c>
      <c r="Q146" s="47">
        <f t="shared" si="22"/>
        <v>323.67509999999999</v>
      </c>
      <c r="R146" s="47">
        <f t="shared" si="22"/>
        <v>664.80000000000007</v>
      </c>
      <c r="S146" s="47">
        <f t="shared" si="22"/>
        <v>454.58400000000006</v>
      </c>
    </row>
    <row r="147" spans="3:19">
      <c r="C147" s="18" t="s">
        <v>24</v>
      </c>
      <c r="D147" s="47">
        <f t="shared" ref="D147:S147" si="23">D126*D$136</f>
        <v>5262.5195999999996</v>
      </c>
      <c r="E147" s="47">
        <f t="shared" si="23"/>
        <v>-60.86</v>
      </c>
      <c r="F147" s="47">
        <f t="shared" si="23"/>
        <v>94.93</v>
      </c>
      <c r="G147" s="47">
        <f t="shared" si="23"/>
        <v>7.01</v>
      </c>
      <c r="H147" s="47">
        <f t="shared" si="23"/>
        <v>390.02079999999995</v>
      </c>
      <c r="I147" s="47">
        <f t="shared" si="23"/>
        <v>564.79999999999995</v>
      </c>
      <c r="J147" s="47">
        <f t="shared" si="23"/>
        <v>317.7</v>
      </c>
      <c r="K147" s="47">
        <f t="shared" si="23"/>
        <v>125.1</v>
      </c>
      <c r="L147" s="47">
        <f t="shared" si="23"/>
        <v>9.9540000000000006</v>
      </c>
      <c r="M147" s="47">
        <f t="shared" si="23"/>
        <v>697.89360000000011</v>
      </c>
      <c r="N147" s="47">
        <f t="shared" si="23"/>
        <v>427.31699999999995</v>
      </c>
      <c r="O147" s="47">
        <f t="shared" si="23"/>
        <v>0</v>
      </c>
      <c r="P147" s="47">
        <f t="shared" si="23"/>
        <v>19.8</v>
      </c>
      <c r="Q147" s="47">
        <f t="shared" si="23"/>
        <v>703.07640000000004</v>
      </c>
      <c r="R147" s="47">
        <f t="shared" si="23"/>
        <v>831</v>
      </c>
      <c r="S147" s="47">
        <f t="shared" si="23"/>
        <v>350.42400000000004</v>
      </c>
    </row>
    <row r="148" spans="3:19">
      <c r="C148" s="18" t="s">
        <v>25</v>
      </c>
      <c r="D148" s="47">
        <f t="shared" ref="D148:S148" si="24">D127*D$136</f>
        <v>3795.7452000000003</v>
      </c>
      <c r="E148" s="47">
        <f t="shared" si="24"/>
        <v>-37.446800000000003</v>
      </c>
      <c r="F148" s="47">
        <f t="shared" si="24"/>
        <v>181.23000000000002</v>
      </c>
      <c r="G148" s="47">
        <f t="shared" si="24"/>
        <v>110.4075</v>
      </c>
      <c r="H148" s="47">
        <f t="shared" si="24"/>
        <v>485.31599999999997</v>
      </c>
      <c r="I148" s="47">
        <f t="shared" si="24"/>
        <v>529.5</v>
      </c>
      <c r="J148" s="47">
        <f t="shared" si="24"/>
        <v>600.1</v>
      </c>
      <c r="K148" s="47">
        <f t="shared" si="24"/>
        <v>614.65800000000002</v>
      </c>
      <c r="L148" s="47">
        <f t="shared" si="24"/>
        <v>12.371400000000001</v>
      </c>
      <c r="M148" s="47">
        <f t="shared" si="24"/>
        <v>765.35880000000009</v>
      </c>
      <c r="N148" s="47">
        <f t="shared" si="24"/>
        <v>94.875</v>
      </c>
      <c r="O148" s="47">
        <f t="shared" si="24"/>
        <v>1.6974</v>
      </c>
      <c r="P148" s="47">
        <f t="shared" si="24"/>
        <v>16.5</v>
      </c>
      <c r="Q148" s="47">
        <f t="shared" si="24"/>
        <v>732.35879999999997</v>
      </c>
      <c r="R148" s="47">
        <f t="shared" si="24"/>
        <v>831</v>
      </c>
      <c r="S148" s="47">
        <f t="shared" si="24"/>
        <v>235.10400000000001</v>
      </c>
    </row>
    <row r="149" spans="3:19">
      <c r="C149" s="18" t="s">
        <v>26</v>
      </c>
      <c r="D149" s="47">
        <f t="shared" ref="D149:S149" si="25">D128*D$136</f>
        <v>23961.471300000001</v>
      </c>
      <c r="E149" s="47">
        <f t="shared" si="25"/>
        <v>31.575600000000001</v>
      </c>
      <c r="F149" s="47">
        <f t="shared" si="25"/>
        <v>129.45000000000002</v>
      </c>
      <c r="G149" s="47">
        <f t="shared" si="25"/>
        <v>25.236000000000001</v>
      </c>
      <c r="H149" s="47">
        <f t="shared" si="25"/>
        <v>315.6764</v>
      </c>
      <c r="I149" s="47">
        <f t="shared" si="25"/>
        <v>529.5</v>
      </c>
      <c r="J149" s="47">
        <f t="shared" si="25"/>
        <v>388.29999999999995</v>
      </c>
      <c r="K149" s="47">
        <f t="shared" si="25"/>
        <v>417</v>
      </c>
      <c r="L149" s="47">
        <f t="shared" si="25"/>
        <v>15.642000000000001</v>
      </c>
      <c r="M149" s="47">
        <f t="shared" si="25"/>
        <v>601.86059999999998</v>
      </c>
      <c r="N149" s="47">
        <f t="shared" si="25"/>
        <v>379.5</v>
      </c>
      <c r="O149" s="47">
        <f t="shared" si="25"/>
        <v>0</v>
      </c>
      <c r="P149" s="47">
        <f t="shared" si="25"/>
        <v>14.85</v>
      </c>
      <c r="Q149" s="47">
        <f t="shared" si="25"/>
        <v>675.88559999999995</v>
      </c>
      <c r="R149" s="47">
        <f t="shared" si="25"/>
        <v>789.45</v>
      </c>
      <c r="S149" s="47">
        <f t="shared" si="25"/>
        <v>186</v>
      </c>
    </row>
    <row r="150" spans="3:19">
      <c r="C150" s="18" t="s">
        <v>27</v>
      </c>
      <c r="D150" s="47">
        <f t="shared" ref="D150:S150" si="26">D129*D$136</f>
        <v>39041.476500000004</v>
      </c>
      <c r="E150" s="47">
        <f t="shared" si="26"/>
        <v>-3.3651999999999997</v>
      </c>
      <c r="F150" s="47">
        <f t="shared" si="26"/>
        <v>51.78</v>
      </c>
      <c r="G150" s="47">
        <f t="shared" si="26"/>
        <v>7.01</v>
      </c>
      <c r="H150" s="47">
        <f t="shared" si="26"/>
        <v>274.30520000000001</v>
      </c>
      <c r="I150" s="47">
        <f t="shared" si="26"/>
        <v>564.79999999999995</v>
      </c>
      <c r="J150" s="47">
        <f t="shared" si="26"/>
        <v>423.59999999999997</v>
      </c>
      <c r="K150" s="47">
        <f t="shared" si="26"/>
        <v>125.1</v>
      </c>
      <c r="L150" s="47">
        <f t="shared" si="26"/>
        <v>11.0205</v>
      </c>
      <c r="M150" s="47">
        <f t="shared" si="26"/>
        <v>689.42010000000005</v>
      </c>
      <c r="N150" s="47">
        <f t="shared" si="26"/>
        <v>223.14599999999999</v>
      </c>
      <c r="O150" s="47">
        <f t="shared" si="26"/>
        <v>0</v>
      </c>
      <c r="P150" s="47">
        <f t="shared" si="26"/>
        <v>15.51</v>
      </c>
      <c r="Q150" s="47">
        <f t="shared" si="26"/>
        <v>635.39819999999997</v>
      </c>
      <c r="R150" s="47">
        <f t="shared" si="26"/>
        <v>831</v>
      </c>
      <c r="S150" s="47">
        <f t="shared" si="26"/>
        <v>260.40000000000003</v>
      </c>
    </row>
    <row r="151" spans="3:19">
      <c r="C151" s="18" t="s">
        <v>28</v>
      </c>
      <c r="D151" s="47">
        <f t="shared" ref="D151:S151" si="27">D130*D$136</f>
        <v>7860.1419000000005</v>
      </c>
      <c r="E151" s="47">
        <f t="shared" si="27"/>
        <v>-0.93080000000000007</v>
      </c>
      <c r="F151" s="47">
        <f t="shared" si="27"/>
        <v>69.040000000000006</v>
      </c>
      <c r="G151" s="47">
        <f t="shared" si="27"/>
        <v>15.351899999999999</v>
      </c>
      <c r="H151" s="47">
        <f t="shared" si="27"/>
        <v>242.21599999999998</v>
      </c>
      <c r="I151" s="47">
        <f t="shared" si="27"/>
        <v>423.59999999999997</v>
      </c>
      <c r="J151" s="47">
        <f t="shared" si="27"/>
        <v>458.9</v>
      </c>
      <c r="K151" s="47">
        <f t="shared" si="27"/>
        <v>417</v>
      </c>
      <c r="L151" s="47">
        <f t="shared" si="27"/>
        <v>13.8645</v>
      </c>
      <c r="M151" s="47">
        <f t="shared" si="27"/>
        <v>635.75459999999998</v>
      </c>
      <c r="N151" s="47">
        <f t="shared" si="27"/>
        <v>211.00200000000001</v>
      </c>
      <c r="O151" s="47">
        <f t="shared" si="27"/>
        <v>0</v>
      </c>
      <c r="P151" s="47">
        <f t="shared" si="27"/>
        <v>18.5625</v>
      </c>
      <c r="Q151" s="47">
        <f t="shared" si="27"/>
        <v>654.89490000000001</v>
      </c>
      <c r="R151" s="47">
        <f t="shared" si="27"/>
        <v>831</v>
      </c>
      <c r="S151" s="47">
        <f t="shared" si="27"/>
        <v>409.20000000000005</v>
      </c>
    </row>
    <row r="152" spans="3:19">
      <c r="C152" s="18" t="s">
        <v>29</v>
      </c>
      <c r="D152" s="47">
        <f t="shared" ref="D152:S152" si="28">D131*D$136</f>
        <v>857.53200000000004</v>
      </c>
      <c r="E152" s="47">
        <f t="shared" si="28"/>
        <v>-13.1028</v>
      </c>
      <c r="F152" s="47">
        <f t="shared" si="28"/>
        <v>17.260000000000002</v>
      </c>
      <c r="G152" s="47">
        <f t="shared" si="28"/>
        <v>0</v>
      </c>
      <c r="H152" s="47">
        <f t="shared" si="28"/>
        <v>110.5</v>
      </c>
      <c r="I152" s="47">
        <f t="shared" si="28"/>
        <v>353</v>
      </c>
      <c r="J152" s="47">
        <f t="shared" si="28"/>
        <v>211.79999999999998</v>
      </c>
      <c r="K152" s="47">
        <f t="shared" si="28"/>
        <v>291.89999999999998</v>
      </c>
      <c r="L152" s="47">
        <f t="shared" si="28"/>
        <v>10.665000000000001</v>
      </c>
      <c r="M152" s="47">
        <f t="shared" si="28"/>
        <v>601.86059999999998</v>
      </c>
      <c r="N152" s="47">
        <f t="shared" si="28"/>
        <v>47.058</v>
      </c>
      <c r="O152" s="47">
        <f t="shared" si="28"/>
        <v>0</v>
      </c>
      <c r="P152" s="47">
        <f t="shared" si="28"/>
        <v>13.200000000000001</v>
      </c>
      <c r="Q152" s="47">
        <f t="shared" si="28"/>
        <v>632.1114</v>
      </c>
      <c r="R152" s="47">
        <f t="shared" si="28"/>
        <v>831</v>
      </c>
      <c r="S152" s="47">
        <f t="shared" si="28"/>
        <v>186</v>
      </c>
    </row>
    <row r="153" spans="3:19">
      <c r="C153" s="18" t="s">
        <v>30</v>
      </c>
      <c r="D153" s="47">
        <f t="shared" ref="D153:S153" si="29">D132*D$136</f>
        <v>37780.743000000002</v>
      </c>
      <c r="E153" s="47">
        <f t="shared" si="29"/>
        <v>12.172000000000001</v>
      </c>
      <c r="F153" s="47">
        <f t="shared" si="29"/>
        <v>207.12</v>
      </c>
      <c r="G153" s="47">
        <f t="shared" si="29"/>
        <v>24.3247</v>
      </c>
      <c r="H153" s="47">
        <f t="shared" si="29"/>
        <v>463.03919999999999</v>
      </c>
      <c r="I153" s="47">
        <f t="shared" si="29"/>
        <v>564.79999999999995</v>
      </c>
      <c r="J153" s="47">
        <f t="shared" si="29"/>
        <v>564.79999999999995</v>
      </c>
      <c r="K153" s="47">
        <f t="shared" si="29"/>
        <v>417</v>
      </c>
      <c r="L153" s="47">
        <f t="shared" si="29"/>
        <v>12.798</v>
      </c>
      <c r="M153" s="47">
        <f t="shared" si="29"/>
        <v>595.08179999999993</v>
      </c>
      <c r="N153" s="47">
        <f t="shared" si="29"/>
        <v>422.00400000000002</v>
      </c>
      <c r="O153" s="47">
        <f t="shared" si="29"/>
        <v>0.14760000000000001</v>
      </c>
      <c r="P153" s="47">
        <f t="shared" si="29"/>
        <v>12.375</v>
      </c>
      <c r="Q153" s="47">
        <f t="shared" si="29"/>
        <v>675.88559999999995</v>
      </c>
      <c r="R153" s="47">
        <f t="shared" si="29"/>
        <v>747.90000000000009</v>
      </c>
      <c r="S153" s="47">
        <f t="shared" si="29"/>
        <v>74.400000000000006</v>
      </c>
    </row>
    <row r="154" spans="3:19">
      <c r="C154" s="18" t="s">
        <v>31</v>
      </c>
      <c r="D154" s="47">
        <f t="shared" ref="D154:S154" si="30">D133*D$136</f>
        <v>18191.339400000001</v>
      </c>
      <c r="E154" s="47">
        <f t="shared" si="30"/>
        <v>11.098000000000001</v>
      </c>
      <c r="F154" s="47">
        <f t="shared" si="30"/>
        <v>17.260000000000002</v>
      </c>
      <c r="G154" s="47">
        <f t="shared" si="30"/>
        <v>15.562200000000001</v>
      </c>
      <c r="H154" s="47">
        <f t="shared" si="30"/>
        <v>384.00959999999998</v>
      </c>
      <c r="I154" s="47">
        <f t="shared" si="30"/>
        <v>564.79999999999995</v>
      </c>
      <c r="J154" s="47">
        <f t="shared" si="30"/>
        <v>564.79999999999995</v>
      </c>
      <c r="K154" s="47">
        <f t="shared" si="30"/>
        <v>370.29599999999999</v>
      </c>
      <c r="L154" s="47">
        <f t="shared" si="30"/>
        <v>12.798</v>
      </c>
      <c r="M154" s="47">
        <f t="shared" si="30"/>
        <v>705.72149999999999</v>
      </c>
      <c r="N154" s="47">
        <f t="shared" si="30"/>
        <v>168.49799999999999</v>
      </c>
      <c r="O154" s="47">
        <f t="shared" si="30"/>
        <v>0</v>
      </c>
      <c r="P154" s="47">
        <f t="shared" si="30"/>
        <v>12.952500000000001</v>
      </c>
      <c r="Q154" s="47">
        <f t="shared" si="30"/>
        <v>642.9428999999999</v>
      </c>
      <c r="R154" s="47">
        <f t="shared" si="30"/>
        <v>789.45</v>
      </c>
      <c r="S154" s="47">
        <f t="shared" si="30"/>
        <v>74.400000000000006</v>
      </c>
    </row>
    <row r="155" spans="3:19">
      <c r="C155" s="18" t="s">
        <v>32</v>
      </c>
      <c r="D155" s="47">
        <f t="shared" ref="D155:S155" si="31">D134*D$136</f>
        <v>7078.6755000000003</v>
      </c>
      <c r="E155" s="47">
        <f t="shared" si="31"/>
        <v>-14.463200000000001</v>
      </c>
      <c r="F155" s="47">
        <f t="shared" si="31"/>
        <v>224.38000000000002</v>
      </c>
      <c r="G155" s="47">
        <f t="shared" si="31"/>
        <v>19.908399999999997</v>
      </c>
      <c r="H155" s="47">
        <f t="shared" si="31"/>
        <v>343.0804</v>
      </c>
      <c r="I155" s="47">
        <f t="shared" si="31"/>
        <v>635.4</v>
      </c>
      <c r="J155" s="47">
        <f t="shared" si="31"/>
        <v>529.5</v>
      </c>
      <c r="K155" s="47">
        <f t="shared" si="31"/>
        <v>500.4</v>
      </c>
      <c r="L155" s="47">
        <f t="shared" si="31"/>
        <v>14.931000000000001</v>
      </c>
      <c r="M155" s="47">
        <f t="shared" si="31"/>
        <v>715.16340000000002</v>
      </c>
      <c r="N155" s="47">
        <f t="shared" si="31"/>
        <v>151.80000000000001</v>
      </c>
      <c r="O155" s="47">
        <f t="shared" si="31"/>
        <v>0</v>
      </c>
      <c r="P155" s="47">
        <f t="shared" si="31"/>
        <v>19.2225</v>
      </c>
      <c r="Q155" s="47">
        <f t="shared" si="31"/>
        <v>668.93849999999998</v>
      </c>
      <c r="R155" s="47">
        <f t="shared" si="31"/>
        <v>831</v>
      </c>
      <c r="S155" s="47">
        <f t="shared" si="31"/>
        <v>223.20000000000002</v>
      </c>
    </row>
    <row r="156" spans="3:19" ht="15.75" thickBot="1">
      <c r="C156" s="101" t="s">
        <v>33</v>
      </c>
      <c r="D156" s="23">
        <f t="shared" ref="D156:S156" si="32">D135*D$136</f>
        <v>4573.9824000000008</v>
      </c>
      <c r="E156" s="23">
        <f t="shared" si="32"/>
        <v>-12.9596</v>
      </c>
      <c r="F156" s="23">
        <f t="shared" si="32"/>
        <v>17.260000000000002</v>
      </c>
      <c r="G156" s="23">
        <f t="shared" si="32"/>
        <v>7.0800999999999998</v>
      </c>
      <c r="H156" s="23">
        <f t="shared" si="32"/>
        <v>205.08799999999999</v>
      </c>
      <c r="I156" s="23">
        <f t="shared" si="32"/>
        <v>635.4</v>
      </c>
      <c r="J156" s="23">
        <f t="shared" si="32"/>
        <v>211.79999999999998</v>
      </c>
      <c r="K156" s="23">
        <f t="shared" si="32"/>
        <v>291.89999999999998</v>
      </c>
      <c r="L156" s="23">
        <f t="shared" si="32"/>
        <v>10.665000000000001</v>
      </c>
      <c r="M156" s="23">
        <f t="shared" si="32"/>
        <v>765.52020000000005</v>
      </c>
      <c r="N156" s="23">
        <f t="shared" si="32"/>
        <v>47.817</v>
      </c>
      <c r="O156" s="23">
        <f t="shared" si="32"/>
        <v>0</v>
      </c>
      <c r="P156" s="23">
        <f t="shared" si="32"/>
        <v>13.200000000000001</v>
      </c>
      <c r="Q156" s="23">
        <f t="shared" si="32"/>
        <v>632.1114</v>
      </c>
      <c r="R156" s="23">
        <f t="shared" si="32"/>
        <v>831</v>
      </c>
      <c r="S156" s="23">
        <f t="shared" si="32"/>
        <v>186</v>
      </c>
    </row>
    <row r="157" spans="3:19">
      <c r="C157" s="102" t="s">
        <v>81</v>
      </c>
      <c r="D157" s="103">
        <f t="shared" ref="D157:S157" si="33">MAX(D141:D156)</f>
        <v>39041.476500000004</v>
      </c>
      <c r="E157" s="103">
        <f t="shared" si="33"/>
        <v>51.910000000000004</v>
      </c>
      <c r="F157" s="103">
        <f t="shared" si="33"/>
        <v>345.20000000000005</v>
      </c>
      <c r="G157" s="103">
        <f t="shared" si="33"/>
        <v>110.4075</v>
      </c>
      <c r="H157" s="103">
        <f t="shared" si="33"/>
        <v>485.31599999999997</v>
      </c>
      <c r="I157" s="103">
        <f t="shared" si="33"/>
        <v>670.69999999999993</v>
      </c>
      <c r="J157" s="103">
        <f t="shared" si="33"/>
        <v>600.1</v>
      </c>
      <c r="K157" s="103">
        <f t="shared" si="33"/>
        <v>614.65800000000002</v>
      </c>
      <c r="L157" s="103">
        <f t="shared" si="33"/>
        <v>15.642000000000001</v>
      </c>
      <c r="M157" s="103">
        <f t="shared" si="33"/>
        <v>802.23869999999999</v>
      </c>
      <c r="N157" s="103">
        <f t="shared" si="33"/>
        <v>531.29999999999995</v>
      </c>
      <c r="O157" s="103">
        <f t="shared" si="33"/>
        <v>6.9371999999999998</v>
      </c>
      <c r="P157" s="103">
        <f t="shared" si="33"/>
        <v>19.8</v>
      </c>
      <c r="Q157" s="103">
        <f t="shared" si="33"/>
        <v>747</v>
      </c>
      <c r="R157" s="103">
        <f t="shared" si="33"/>
        <v>831</v>
      </c>
      <c r="S157" s="104">
        <f t="shared" si="33"/>
        <v>454.58400000000006</v>
      </c>
    </row>
    <row r="158" spans="3:19">
      <c r="C158" s="105" t="s">
        <v>82</v>
      </c>
      <c r="D158" s="105">
        <f t="shared" ref="D158:S158" si="34">MIN(D141:D156)</f>
        <v>857.53200000000004</v>
      </c>
      <c r="E158" s="105">
        <f t="shared" si="34"/>
        <v>-60.86</v>
      </c>
      <c r="F158" s="105">
        <f t="shared" si="34"/>
        <v>17.260000000000002</v>
      </c>
      <c r="G158" s="105">
        <f t="shared" si="34"/>
        <v>0</v>
      </c>
      <c r="H158" s="105">
        <f t="shared" si="34"/>
        <v>110.5</v>
      </c>
      <c r="I158" s="105">
        <f t="shared" si="34"/>
        <v>353</v>
      </c>
      <c r="J158" s="105">
        <f t="shared" si="34"/>
        <v>211.79999999999998</v>
      </c>
      <c r="K158" s="105">
        <f t="shared" si="34"/>
        <v>125.1</v>
      </c>
      <c r="L158" s="105">
        <f t="shared" si="34"/>
        <v>9.5985000000000014</v>
      </c>
      <c r="M158" s="105">
        <f t="shared" si="34"/>
        <v>595.08179999999993</v>
      </c>
      <c r="N158" s="105">
        <f t="shared" si="34"/>
        <v>47.058</v>
      </c>
      <c r="O158" s="105">
        <f t="shared" si="34"/>
        <v>0</v>
      </c>
      <c r="P158" s="105">
        <f t="shared" si="34"/>
        <v>8.25</v>
      </c>
      <c r="Q158" s="105">
        <f t="shared" si="34"/>
        <v>323.67509999999999</v>
      </c>
      <c r="R158" s="105">
        <f t="shared" si="34"/>
        <v>664.80000000000007</v>
      </c>
      <c r="S158" s="106">
        <f t="shared" si="34"/>
        <v>0</v>
      </c>
    </row>
    <row r="159" spans="3:19" ht="15.75" thickBot="1">
      <c r="C159" s="107" t="s">
        <v>83</v>
      </c>
      <c r="D159" s="108">
        <f t="shared" ref="D159:S159" si="35">D157-D158</f>
        <v>38183.944500000005</v>
      </c>
      <c r="E159" s="108">
        <f t="shared" si="35"/>
        <v>112.77000000000001</v>
      </c>
      <c r="F159" s="108">
        <f t="shared" si="35"/>
        <v>327.94000000000005</v>
      </c>
      <c r="G159" s="108">
        <f t="shared" si="35"/>
        <v>110.4075</v>
      </c>
      <c r="H159" s="108">
        <f t="shared" si="35"/>
        <v>374.81599999999997</v>
      </c>
      <c r="I159" s="108">
        <f t="shared" si="35"/>
        <v>317.69999999999993</v>
      </c>
      <c r="J159" s="108">
        <f t="shared" si="35"/>
        <v>388.30000000000007</v>
      </c>
      <c r="K159" s="108">
        <f t="shared" si="35"/>
        <v>489.55799999999999</v>
      </c>
      <c r="L159" s="108">
        <f t="shared" si="35"/>
        <v>6.0434999999999999</v>
      </c>
      <c r="M159" s="108">
        <f t="shared" si="35"/>
        <v>207.15690000000006</v>
      </c>
      <c r="N159" s="108">
        <f t="shared" si="35"/>
        <v>484.24199999999996</v>
      </c>
      <c r="O159" s="108">
        <f t="shared" si="35"/>
        <v>6.9371999999999998</v>
      </c>
      <c r="P159" s="108">
        <f t="shared" si="35"/>
        <v>11.55</v>
      </c>
      <c r="Q159" s="108">
        <f t="shared" si="35"/>
        <v>423.32490000000001</v>
      </c>
      <c r="R159" s="108">
        <f t="shared" si="35"/>
        <v>166.19999999999993</v>
      </c>
      <c r="S159" s="109">
        <f t="shared" si="35"/>
        <v>454.58400000000006</v>
      </c>
    </row>
    <row r="160" spans="3:19">
      <c r="H160" s="146" t="s">
        <v>80</v>
      </c>
      <c r="I160" s="146"/>
      <c r="J160" s="146"/>
      <c r="K160" s="146"/>
      <c r="L160" s="146"/>
      <c r="M160" s="146"/>
    </row>
    <row r="161" spans="3:19" ht="15.75" thickBot="1"/>
    <row r="162" spans="3:19">
      <c r="C162" s="16"/>
      <c r="D162" s="148" t="s">
        <v>52</v>
      </c>
      <c r="E162" s="149"/>
      <c r="F162" s="150"/>
      <c r="G162" s="149" t="s">
        <v>53</v>
      </c>
      <c r="H162" s="149"/>
      <c r="I162" s="149"/>
      <c r="J162" s="149"/>
      <c r="K162" s="148" t="s">
        <v>54</v>
      </c>
      <c r="L162" s="149"/>
      <c r="M162" s="150"/>
      <c r="N162" s="149" t="s">
        <v>55</v>
      </c>
      <c r="O162" s="149"/>
      <c r="P162" s="149"/>
      <c r="Q162" s="148" t="s">
        <v>56</v>
      </c>
      <c r="R162" s="149"/>
      <c r="S162" s="150"/>
    </row>
    <row r="163" spans="3:19" ht="81.75" thickBot="1">
      <c r="C163" s="2" t="s">
        <v>34</v>
      </c>
      <c r="D163" s="56" t="s">
        <v>35</v>
      </c>
      <c r="E163" s="57" t="s">
        <v>36</v>
      </c>
      <c r="F163" s="58" t="s">
        <v>37</v>
      </c>
      <c r="G163" s="59" t="s">
        <v>38</v>
      </c>
      <c r="H163" s="57" t="s">
        <v>39</v>
      </c>
      <c r="I163" s="57" t="s">
        <v>40</v>
      </c>
      <c r="J163" s="60" t="s">
        <v>41</v>
      </c>
      <c r="K163" s="56" t="s">
        <v>43</v>
      </c>
      <c r="L163" s="57" t="s">
        <v>44</v>
      </c>
      <c r="M163" s="58" t="s">
        <v>45</v>
      </c>
      <c r="N163" s="59" t="s">
        <v>46</v>
      </c>
      <c r="O163" s="57" t="s">
        <v>47</v>
      </c>
      <c r="P163" s="57" t="s">
        <v>48</v>
      </c>
      <c r="Q163" s="56" t="s">
        <v>49</v>
      </c>
      <c r="R163" s="57" t="s">
        <v>50</v>
      </c>
      <c r="S163" s="58" t="s">
        <v>51</v>
      </c>
    </row>
    <row r="164" spans="3:19">
      <c r="C164" s="20" t="s">
        <v>18</v>
      </c>
      <c r="D164" s="110">
        <f t="shared" ref="D164:S164" si="36">(D141-D$158)/D$159</f>
        <v>4.870972667582836E-2</v>
      </c>
      <c r="E164" s="110">
        <f t="shared" si="36"/>
        <v>1</v>
      </c>
      <c r="F164" s="110">
        <f t="shared" si="36"/>
        <v>0.76315789473684215</v>
      </c>
      <c r="G164" s="110">
        <f t="shared" si="36"/>
        <v>0.55365079365079373</v>
      </c>
      <c r="H164" s="110">
        <f t="shared" si="36"/>
        <v>0.60377358490566047</v>
      </c>
      <c r="I164" s="110">
        <f t="shared" si="36"/>
        <v>0.77777777777777801</v>
      </c>
      <c r="J164" s="110">
        <f t="shared" si="36"/>
        <v>0.18181818181818177</v>
      </c>
      <c r="K164" s="110">
        <f t="shared" si="36"/>
        <v>0.17035775127768316</v>
      </c>
      <c r="L164" s="110">
        <f t="shared" si="36"/>
        <v>0.23529411764705863</v>
      </c>
      <c r="M164" s="110">
        <f t="shared" si="36"/>
        <v>0.62173743669653314</v>
      </c>
      <c r="N164" s="110">
        <f t="shared" si="36"/>
        <v>1</v>
      </c>
      <c r="O164" s="110">
        <f t="shared" si="36"/>
        <v>0.35106382978723405</v>
      </c>
      <c r="P164" s="110">
        <f t="shared" si="36"/>
        <v>0.47142857142857125</v>
      </c>
      <c r="Q164" s="110">
        <f t="shared" si="36"/>
        <v>0.663843303335098</v>
      </c>
      <c r="R164" s="110">
        <f t="shared" si="36"/>
        <v>0.50000000000000033</v>
      </c>
      <c r="S164" s="110">
        <f t="shared" si="36"/>
        <v>0.90016366612111287</v>
      </c>
    </row>
    <row r="165" spans="3:19">
      <c r="C165" s="18" t="s">
        <v>19</v>
      </c>
      <c r="D165" s="110">
        <f t="shared" ref="D165:S165" si="37">(D142-D$158)/D$159</f>
        <v>4.5251770675499493E-2</v>
      </c>
      <c r="E165" s="110">
        <f t="shared" si="37"/>
        <v>0.55428571428571427</v>
      </c>
      <c r="F165" s="110">
        <f t="shared" si="37"/>
        <v>1</v>
      </c>
      <c r="G165" s="110">
        <f t="shared" si="37"/>
        <v>0.62349206349206354</v>
      </c>
      <c r="H165" s="110">
        <f t="shared" si="37"/>
        <v>0.63962264150943393</v>
      </c>
      <c r="I165" s="110">
        <f t="shared" si="37"/>
        <v>0.88888888888888906</v>
      </c>
      <c r="J165" s="110">
        <f t="shared" si="37"/>
        <v>0.5454545454545453</v>
      </c>
      <c r="K165" s="110">
        <f t="shared" si="37"/>
        <v>0.25553662691652468</v>
      </c>
      <c r="L165" s="110">
        <f t="shared" si="37"/>
        <v>1</v>
      </c>
      <c r="M165" s="110">
        <f t="shared" si="37"/>
        <v>0.81534865601869888</v>
      </c>
      <c r="N165" s="110">
        <f t="shared" si="37"/>
        <v>0.68652037617554862</v>
      </c>
      <c r="O165" s="110">
        <f t="shared" si="37"/>
        <v>0</v>
      </c>
      <c r="P165" s="110">
        <f t="shared" si="37"/>
        <v>0.89285714285714279</v>
      </c>
      <c r="Q165" s="110">
        <f t="shared" si="37"/>
        <v>0.70037056643726847</v>
      </c>
      <c r="R165" s="110">
        <f t="shared" si="37"/>
        <v>0.50000000000000033</v>
      </c>
      <c r="S165" s="110">
        <f t="shared" si="37"/>
        <v>0</v>
      </c>
    </row>
    <row r="166" spans="3:19">
      <c r="C166" s="18" t="s">
        <v>20</v>
      </c>
      <c r="D166" s="110">
        <f t="shared" ref="D166:S166" si="38">(D143-D$158)/D$159</f>
        <v>0.11881555610369168</v>
      </c>
      <c r="E166" s="110">
        <f t="shared" si="38"/>
        <v>0.46984126984126973</v>
      </c>
      <c r="F166" s="110">
        <f t="shared" si="38"/>
        <v>0.23684210526315785</v>
      </c>
      <c r="G166" s="110">
        <f t="shared" si="38"/>
        <v>0.24634920634920635</v>
      </c>
      <c r="H166" s="110">
        <f t="shared" si="38"/>
        <v>0.64858490566037741</v>
      </c>
      <c r="I166" s="110">
        <f t="shared" si="38"/>
        <v>0.77777777777777801</v>
      </c>
      <c r="J166" s="110">
        <f t="shared" si="38"/>
        <v>0.81818181818181812</v>
      </c>
      <c r="K166" s="110">
        <f t="shared" si="38"/>
        <v>0.76660988074957404</v>
      </c>
      <c r="L166" s="110">
        <f t="shared" si="38"/>
        <v>0.47058823529411759</v>
      </c>
      <c r="M166" s="110">
        <f t="shared" si="38"/>
        <v>0.72574990261005112</v>
      </c>
      <c r="N166" s="110">
        <f t="shared" si="38"/>
        <v>0.77429467084639514</v>
      </c>
      <c r="O166" s="110">
        <f t="shared" si="38"/>
        <v>0.17021276595744683</v>
      </c>
      <c r="P166" s="110">
        <f t="shared" si="38"/>
        <v>0</v>
      </c>
      <c r="Q166" s="110">
        <f t="shared" si="38"/>
        <v>0.79407093700370568</v>
      </c>
      <c r="R166" s="110">
        <f t="shared" si="38"/>
        <v>1</v>
      </c>
      <c r="S166" s="110">
        <f t="shared" si="38"/>
        <v>0.98199672667757765</v>
      </c>
    </row>
    <row r="167" spans="3:19">
      <c r="C167" s="18" t="s">
        <v>21</v>
      </c>
      <c r="D167" s="110">
        <f t="shared" ref="D167:S167" si="39">(D144-D$158)/D$159</f>
        <v>2.3256633426124947E-3</v>
      </c>
      <c r="E167" s="110">
        <f t="shared" si="39"/>
        <v>0.52126984126984122</v>
      </c>
      <c r="F167" s="110">
        <f t="shared" si="39"/>
        <v>0.57894736842105254</v>
      </c>
      <c r="G167" s="110">
        <f t="shared" si="39"/>
        <v>0</v>
      </c>
      <c r="H167" s="110">
        <f t="shared" si="39"/>
        <v>0</v>
      </c>
      <c r="I167" s="110">
        <f t="shared" si="39"/>
        <v>0.66666666666666663</v>
      </c>
      <c r="J167" s="110">
        <f t="shared" si="39"/>
        <v>0.90909090909090895</v>
      </c>
      <c r="K167" s="110">
        <f t="shared" si="39"/>
        <v>0.25553662691652468</v>
      </c>
      <c r="L167" s="110">
        <f t="shared" si="39"/>
        <v>0</v>
      </c>
      <c r="M167" s="110">
        <f t="shared" si="39"/>
        <v>1</v>
      </c>
      <c r="N167" s="110">
        <f t="shared" si="39"/>
        <v>0.64576802507836994</v>
      </c>
      <c r="O167" s="110">
        <f t="shared" si="39"/>
        <v>1</v>
      </c>
      <c r="P167" s="110">
        <f t="shared" si="39"/>
        <v>0.45714285714285707</v>
      </c>
      <c r="Q167" s="110">
        <f t="shared" si="39"/>
        <v>1</v>
      </c>
      <c r="R167" s="110">
        <f t="shared" si="39"/>
        <v>1</v>
      </c>
      <c r="S167" s="110">
        <f t="shared" si="39"/>
        <v>0.81833060556464798</v>
      </c>
    </row>
    <row r="168" spans="3:19">
      <c r="C168" s="18" t="s">
        <v>22</v>
      </c>
      <c r="D168" s="110">
        <f t="shared" ref="D168:S168" si="40">(D145-D$158)/D$159</f>
        <v>0.24409363731397629</v>
      </c>
      <c r="E168" s="110">
        <f t="shared" si="40"/>
        <v>0.5834920634920634</v>
      </c>
      <c r="F168" s="110">
        <f t="shared" si="40"/>
        <v>0.52631578947368418</v>
      </c>
      <c r="G168" s="110">
        <f t="shared" si="40"/>
        <v>0.38285714285714284</v>
      </c>
      <c r="H168" s="110">
        <f t="shared" si="40"/>
        <v>0.49127358490566042</v>
      </c>
      <c r="I168" s="110">
        <f t="shared" si="40"/>
        <v>1</v>
      </c>
      <c r="J168" s="110">
        <f t="shared" si="40"/>
        <v>0.90909090909090895</v>
      </c>
      <c r="K168" s="110">
        <f t="shared" si="40"/>
        <v>0.34071550255536626</v>
      </c>
      <c r="L168" s="110">
        <f t="shared" si="40"/>
        <v>0.17647058823529405</v>
      </c>
      <c r="M168" s="110">
        <f t="shared" si="40"/>
        <v>0.50292169848071744</v>
      </c>
      <c r="N168" s="110">
        <f t="shared" si="40"/>
        <v>0.29467084639498436</v>
      </c>
      <c r="O168" s="110">
        <f t="shared" si="40"/>
        <v>0.18085106382978727</v>
      </c>
      <c r="P168" s="110">
        <f t="shared" si="40"/>
        <v>0.85714285714285732</v>
      </c>
      <c r="Q168" s="110">
        <f t="shared" si="40"/>
        <v>1</v>
      </c>
      <c r="R168" s="110">
        <f t="shared" si="40"/>
        <v>0.50000000000000033</v>
      </c>
      <c r="S168" s="110">
        <f t="shared" si="40"/>
        <v>0.63666121112929619</v>
      </c>
    </row>
    <row r="169" spans="3:19">
      <c r="C169" s="18" t="s">
        <v>23</v>
      </c>
      <c r="D169" s="110">
        <f t="shared" ref="D169:S169" si="41">(D146-D$158)/D$159</f>
        <v>0.23980877879182966</v>
      </c>
      <c r="E169" s="110">
        <f t="shared" si="41"/>
        <v>0.94031746031746033</v>
      </c>
      <c r="F169" s="110">
        <f t="shared" si="41"/>
        <v>0.26315789473684204</v>
      </c>
      <c r="G169" s="110">
        <f t="shared" si="41"/>
        <v>5.7142857142857148E-2</v>
      </c>
      <c r="H169" s="110">
        <f t="shared" si="41"/>
        <v>0.49127358490566042</v>
      </c>
      <c r="I169" s="110">
        <f t="shared" si="41"/>
        <v>0.88888888888888906</v>
      </c>
      <c r="J169" s="110">
        <f t="shared" si="41"/>
        <v>1</v>
      </c>
      <c r="K169" s="110">
        <f t="shared" si="41"/>
        <v>0.42589437819420789</v>
      </c>
      <c r="L169" s="110">
        <f t="shared" si="41"/>
        <v>0.29411764705882354</v>
      </c>
      <c r="M169" s="110">
        <f t="shared" si="41"/>
        <v>0.58317101675107119</v>
      </c>
      <c r="N169" s="110">
        <f t="shared" si="41"/>
        <v>0.42476489028213166</v>
      </c>
      <c r="O169" s="110">
        <f t="shared" si="41"/>
        <v>0</v>
      </c>
      <c r="P169" s="110">
        <f t="shared" si="41"/>
        <v>0.8214285714285714</v>
      </c>
      <c r="Q169" s="110">
        <f t="shared" si="41"/>
        <v>0</v>
      </c>
      <c r="R169" s="110">
        <f t="shared" si="41"/>
        <v>0</v>
      </c>
      <c r="S169" s="110">
        <f t="shared" si="41"/>
        <v>1</v>
      </c>
    </row>
    <row r="170" spans="3:19">
      <c r="C170" s="18" t="s">
        <v>24</v>
      </c>
      <c r="D170" s="110">
        <f t="shared" ref="D170:S170" si="42">(D147-D$158)/D$159</f>
        <v>0.11536229841314584</v>
      </c>
      <c r="E170" s="110">
        <f t="shared" si="42"/>
        <v>0</v>
      </c>
      <c r="F170" s="110">
        <f t="shared" si="42"/>
        <v>0.23684210526315785</v>
      </c>
      <c r="G170" s="110">
        <f t="shared" si="42"/>
        <v>6.3492063492063489E-2</v>
      </c>
      <c r="H170" s="110">
        <f t="shared" si="42"/>
        <v>0.74575471698113205</v>
      </c>
      <c r="I170" s="110">
        <f t="shared" si="42"/>
        <v>0.66666666666666663</v>
      </c>
      <c r="J170" s="110">
        <f t="shared" si="42"/>
        <v>0.27272727272727271</v>
      </c>
      <c r="K170" s="110">
        <f t="shared" si="42"/>
        <v>0</v>
      </c>
      <c r="L170" s="110">
        <f t="shared" si="42"/>
        <v>5.8823529411764587E-2</v>
      </c>
      <c r="M170" s="110">
        <f t="shared" si="42"/>
        <v>0.49629918192442607</v>
      </c>
      <c r="N170" s="110">
        <f t="shared" si="42"/>
        <v>0.78526645768025072</v>
      </c>
      <c r="O170" s="110">
        <f t="shared" si="42"/>
        <v>0</v>
      </c>
      <c r="P170" s="110">
        <f t="shared" si="42"/>
        <v>1</v>
      </c>
      <c r="Q170" s="110">
        <f t="shared" si="42"/>
        <v>0.89624139756484922</v>
      </c>
      <c r="R170" s="110">
        <f t="shared" si="42"/>
        <v>1</v>
      </c>
      <c r="S170" s="110">
        <f t="shared" si="42"/>
        <v>0.77086743044189854</v>
      </c>
    </row>
    <row r="171" spans="3:19">
      <c r="C171" s="18" t="s">
        <v>25</v>
      </c>
      <c r="D171" s="110">
        <f t="shared" ref="D171:S171" si="43">(D148-D$158)/D$159</f>
        <v>7.6948917626883717E-2</v>
      </c>
      <c r="E171" s="110">
        <f t="shared" si="43"/>
        <v>0.20761904761904756</v>
      </c>
      <c r="F171" s="110">
        <f t="shared" si="43"/>
        <v>0.5</v>
      </c>
      <c r="G171" s="110">
        <f t="shared" si="43"/>
        <v>1</v>
      </c>
      <c r="H171" s="110">
        <f t="shared" si="43"/>
        <v>1</v>
      </c>
      <c r="I171" s="110">
        <f t="shared" si="43"/>
        <v>0.55555555555555569</v>
      </c>
      <c r="J171" s="110">
        <f t="shared" si="43"/>
        <v>1</v>
      </c>
      <c r="K171" s="110">
        <f t="shared" si="43"/>
        <v>1</v>
      </c>
      <c r="L171" s="110">
        <f t="shared" si="43"/>
        <v>0.45882352941176469</v>
      </c>
      <c r="M171" s="110">
        <f t="shared" si="43"/>
        <v>0.82197117257499075</v>
      </c>
      <c r="N171" s="110">
        <f t="shared" si="43"/>
        <v>9.8746081504702196E-2</v>
      </c>
      <c r="O171" s="110">
        <f t="shared" si="43"/>
        <v>0.24468085106382981</v>
      </c>
      <c r="P171" s="110">
        <f t="shared" si="43"/>
        <v>0.71428571428571419</v>
      </c>
      <c r="Q171" s="110">
        <f t="shared" si="43"/>
        <v>0.96541379918828296</v>
      </c>
      <c r="R171" s="110">
        <f t="shared" si="43"/>
        <v>1</v>
      </c>
      <c r="S171" s="110">
        <f t="shared" si="43"/>
        <v>0.51718494271685755</v>
      </c>
    </row>
    <row r="172" spans="3:19">
      <c r="C172" s="18" t="s">
        <v>26</v>
      </c>
      <c r="D172" s="110">
        <f t="shared" ref="D172:S172" si="44">(D149-D$158)/D$159</f>
        <v>0.60506947625591689</v>
      </c>
      <c r="E172" s="110">
        <f t="shared" si="44"/>
        <v>0.81968253968253957</v>
      </c>
      <c r="F172" s="110">
        <f t="shared" si="44"/>
        <v>0.34210526315789469</v>
      </c>
      <c r="G172" s="110">
        <f t="shared" si="44"/>
        <v>0.22857142857142859</v>
      </c>
      <c r="H172" s="110">
        <f t="shared" si="44"/>
        <v>0.54740566037735849</v>
      </c>
      <c r="I172" s="110">
        <f t="shared" si="44"/>
        <v>0.55555555555555569</v>
      </c>
      <c r="J172" s="110">
        <f t="shared" si="44"/>
        <v>0.45454545454545442</v>
      </c>
      <c r="K172" s="110">
        <f t="shared" si="44"/>
        <v>0.59625212947189088</v>
      </c>
      <c r="L172" s="110">
        <f t="shared" si="44"/>
        <v>1</v>
      </c>
      <c r="M172" s="110">
        <f t="shared" si="44"/>
        <v>3.2723022984028266E-2</v>
      </c>
      <c r="N172" s="110">
        <f t="shared" si="44"/>
        <v>0.68652037617554862</v>
      </c>
      <c r="O172" s="110">
        <f t="shared" si="44"/>
        <v>0</v>
      </c>
      <c r="P172" s="110">
        <f t="shared" si="44"/>
        <v>0.5714285714285714</v>
      </c>
      <c r="Q172" s="110">
        <f t="shared" si="44"/>
        <v>0.83200988177166035</v>
      </c>
      <c r="R172" s="110">
        <f t="shared" si="44"/>
        <v>0.75000000000000022</v>
      </c>
      <c r="S172" s="110">
        <f t="shared" si="44"/>
        <v>0.40916530278232399</v>
      </c>
    </row>
    <row r="173" spans="3:19">
      <c r="C173" s="18" t="s">
        <v>27</v>
      </c>
      <c r="D173" s="110">
        <f t="shared" ref="D173:S173" si="45">(D150-D$158)/D$159</f>
        <v>1</v>
      </c>
      <c r="E173" s="110">
        <f t="shared" si="45"/>
        <v>0.50984126984126976</v>
      </c>
      <c r="F173" s="110">
        <f t="shared" si="45"/>
        <v>0.10526315789473681</v>
      </c>
      <c r="G173" s="110">
        <f t="shared" si="45"/>
        <v>6.3492063492063489E-2</v>
      </c>
      <c r="H173" s="110">
        <f t="shared" si="45"/>
        <v>0.43702830188679254</v>
      </c>
      <c r="I173" s="110">
        <f t="shared" si="45"/>
        <v>0.66666666666666663</v>
      </c>
      <c r="J173" s="110">
        <f t="shared" si="45"/>
        <v>0.5454545454545453</v>
      </c>
      <c r="K173" s="110">
        <f t="shared" si="45"/>
        <v>0</v>
      </c>
      <c r="L173" s="110">
        <f t="shared" si="45"/>
        <v>0.23529411764705863</v>
      </c>
      <c r="M173" s="110">
        <f t="shared" si="45"/>
        <v>0.45539540319439076</v>
      </c>
      <c r="N173" s="110">
        <f t="shared" si="45"/>
        <v>0.36363636363636365</v>
      </c>
      <c r="O173" s="110">
        <f t="shared" si="45"/>
        <v>0</v>
      </c>
      <c r="P173" s="110">
        <f t="shared" si="45"/>
        <v>0.62857142857142856</v>
      </c>
      <c r="Q173" s="110">
        <f t="shared" si="45"/>
        <v>0.73636844891476971</v>
      </c>
      <c r="R173" s="110">
        <f t="shared" si="45"/>
        <v>1</v>
      </c>
      <c r="S173" s="110">
        <f t="shared" si="45"/>
        <v>0.57283142389525366</v>
      </c>
    </row>
    <row r="174" spans="3:19">
      <c r="C174" s="18" t="s">
        <v>28</v>
      </c>
      <c r="D174" s="110">
        <f t="shared" ref="D174:S174" si="46">(D151-D$158)/D$159</f>
        <v>0.18339147491689864</v>
      </c>
      <c r="E174" s="110">
        <f t="shared" si="46"/>
        <v>0.53142857142857136</v>
      </c>
      <c r="F174" s="110">
        <f t="shared" si="46"/>
        <v>0.15789473684210523</v>
      </c>
      <c r="G174" s="110">
        <f t="shared" si="46"/>
        <v>0.13904761904761903</v>
      </c>
      <c r="H174" s="110">
        <f t="shared" si="46"/>
        <v>0.35141509433962259</v>
      </c>
      <c r="I174" s="110">
        <f t="shared" si="46"/>
        <v>0.22222222222222215</v>
      </c>
      <c r="J174" s="110">
        <f t="shared" si="46"/>
        <v>0.63636363636363624</v>
      </c>
      <c r="K174" s="110">
        <f t="shared" si="46"/>
        <v>0.59625212947189088</v>
      </c>
      <c r="L174" s="110">
        <f t="shared" si="46"/>
        <v>0.70588235294117618</v>
      </c>
      <c r="M174" s="110">
        <f t="shared" si="46"/>
        <v>0.19633813790416849</v>
      </c>
      <c r="N174" s="110">
        <f t="shared" si="46"/>
        <v>0.33855799373040757</v>
      </c>
      <c r="O174" s="110">
        <f t="shared" si="46"/>
        <v>0</v>
      </c>
      <c r="P174" s="110">
        <f t="shared" si="46"/>
        <v>0.89285714285714279</v>
      </c>
      <c r="Q174" s="110">
        <f t="shared" si="46"/>
        <v>0.78242456326098464</v>
      </c>
      <c r="R174" s="110">
        <f t="shared" si="46"/>
        <v>1</v>
      </c>
      <c r="S174" s="110">
        <f t="shared" si="46"/>
        <v>0.90016366612111287</v>
      </c>
    </row>
    <row r="175" spans="3:19">
      <c r="C175" s="18" t="s">
        <v>29</v>
      </c>
      <c r="D175" s="110">
        <f t="shared" ref="D175:S175" si="47">(D152-D$158)/D$159</f>
        <v>0</v>
      </c>
      <c r="E175" s="110">
        <f t="shared" si="47"/>
        <v>0.42349206349206342</v>
      </c>
      <c r="F175" s="110">
        <f t="shared" si="47"/>
        <v>0</v>
      </c>
      <c r="G175" s="110">
        <f t="shared" si="47"/>
        <v>0</v>
      </c>
      <c r="H175" s="110">
        <f t="shared" si="47"/>
        <v>0</v>
      </c>
      <c r="I175" s="110">
        <f t="shared" si="47"/>
        <v>0</v>
      </c>
      <c r="J175" s="110">
        <f t="shared" si="47"/>
        <v>0</v>
      </c>
      <c r="K175" s="110">
        <f t="shared" si="47"/>
        <v>0.34071550255536626</v>
      </c>
      <c r="L175" s="110">
        <f t="shared" si="47"/>
        <v>0.17647058823529405</v>
      </c>
      <c r="M175" s="110">
        <f t="shared" si="47"/>
        <v>3.2723022984028266E-2</v>
      </c>
      <c r="N175" s="110">
        <f t="shared" si="47"/>
        <v>0</v>
      </c>
      <c r="O175" s="110">
        <f t="shared" si="47"/>
        <v>0</v>
      </c>
      <c r="P175" s="110">
        <f t="shared" si="47"/>
        <v>0.42857142857142866</v>
      </c>
      <c r="Q175" s="110">
        <f t="shared" si="47"/>
        <v>0.72860419975295576</v>
      </c>
      <c r="R175" s="110">
        <f t="shared" si="47"/>
        <v>1</v>
      </c>
      <c r="S175" s="110">
        <f t="shared" si="47"/>
        <v>0.40916530278232399</v>
      </c>
    </row>
    <row r="176" spans="3:19">
      <c r="C176" s="18" t="s">
        <v>30</v>
      </c>
      <c r="D176" s="110">
        <f t="shared" ref="D176:S176" si="48">(D153-D$158)/D$159</f>
        <v>0.96698262799957713</v>
      </c>
      <c r="E176" s="110">
        <f t="shared" si="48"/>
        <v>0.64761904761904754</v>
      </c>
      <c r="F176" s="110">
        <f t="shared" si="48"/>
        <v>0.57894736842105254</v>
      </c>
      <c r="G176" s="110">
        <f t="shared" si="48"/>
        <v>0.22031746031746033</v>
      </c>
      <c r="H176" s="110">
        <f t="shared" si="48"/>
        <v>0.94056603773584913</v>
      </c>
      <c r="I176" s="110">
        <f t="shared" si="48"/>
        <v>0.66666666666666663</v>
      </c>
      <c r="J176" s="110">
        <f t="shared" si="48"/>
        <v>0.90909090909090895</v>
      </c>
      <c r="K176" s="110">
        <f t="shared" si="48"/>
        <v>0.59625212947189088</v>
      </c>
      <c r="L176" s="110">
        <f t="shared" si="48"/>
        <v>0.52941176470588214</v>
      </c>
      <c r="M176" s="110">
        <f t="shared" si="48"/>
        <v>0</v>
      </c>
      <c r="N176" s="110">
        <f t="shared" si="48"/>
        <v>0.77429467084639514</v>
      </c>
      <c r="O176" s="110">
        <f t="shared" si="48"/>
        <v>2.1276595744680854E-2</v>
      </c>
      <c r="P176" s="110">
        <f t="shared" si="48"/>
        <v>0.3571428571428571</v>
      </c>
      <c r="Q176" s="110">
        <f t="shared" si="48"/>
        <v>0.83200988177166035</v>
      </c>
      <c r="R176" s="110">
        <f t="shared" si="48"/>
        <v>0.50000000000000033</v>
      </c>
      <c r="S176" s="110">
        <f t="shared" si="48"/>
        <v>0.16366612111292961</v>
      </c>
    </row>
    <row r="177" spans="3:19">
      <c r="C177" s="18" t="s">
        <v>31</v>
      </c>
      <c r="D177" s="110">
        <f t="shared" ref="D177:S177" si="49">(D154-D$158)/D$159</f>
        <v>0.45395538954860987</v>
      </c>
      <c r="E177" s="110">
        <f t="shared" si="49"/>
        <v>0.63809523809523805</v>
      </c>
      <c r="F177" s="110">
        <f t="shared" si="49"/>
        <v>0</v>
      </c>
      <c r="G177" s="110">
        <f t="shared" si="49"/>
        <v>0.14095238095238097</v>
      </c>
      <c r="H177" s="110">
        <f t="shared" si="49"/>
        <v>0.7297169811320755</v>
      </c>
      <c r="I177" s="110">
        <f t="shared" si="49"/>
        <v>0.66666666666666663</v>
      </c>
      <c r="J177" s="110">
        <f t="shared" si="49"/>
        <v>0.90909090909090895</v>
      </c>
      <c r="K177" s="110">
        <f t="shared" si="49"/>
        <v>0.50085178875638847</v>
      </c>
      <c r="L177" s="110">
        <f t="shared" si="49"/>
        <v>0.52941176470588214</v>
      </c>
      <c r="M177" s="110">
        <f t="shared" si="49"/>
        <v>0.53408648227502931</v>
      </c>
      <c r="N177" s="110">
        <f t="shared" si="49"/>
        <v>0.25078369905956116</v>
      </c>
      <c r="O177" s="110">
        <f t="shared" si="49"/>
        <v>0</v>
      </c>
      <c r="P177" s="110">
        <f t="shared" si="49"/>
        <v>0.40714285714285714</v>
      </c>
      <c r="Q177" s="110">
        <f t="shared" si="49"/>
        <v>0.75419092994529713</v>
      </c>
      <c r="R177" s="110">
        <f t="shared" si="49"/>
        <v>0.75000000000000022</v>
      </c>
      <c r="S177" s="110">
        <f t="shared" si="49"/>
        <v>0.16366612111292961</v>
      </c>
    </row>
    <row r="178" spans="3:19">
      <c r="C178" s="18" t="s">
        <v>32</v>
      </c>
      <c r="D178" s="110">
        <f t="shared" ref="D178:S178" si="50">(D155-D$158)/D$159</f>
        <v>0.16292563750190867</v>
      </c>
      <c r="E178" s="110">
        <f t="shared" si="50"/>
        <v>0.41142857142857137</v>
      </c>
      <c r="F178" s="110">
        <f t="shared" si="50"/>
        <v>0.63157894736842102</v>
      </c>
      <c r="G178" s="110">
        <f t="shared" si="50"/>
        <v>0.18031746031746029</v>
      </c>
      <c r="H178" s="110">
        <f t="shared" si="50"/>
        <v>0.62051886792452837</v>
      </c>
      <c r="I178" s="110">
        <f t="shared" si="50"/>
        <v>0.88888888888888906</v>
      </c>
      <c r="J178" s="110">
        <f t="shared" si="50"/>
        <v>0.81818181818181812</v>
      </c>
      <c r="K178" s="110">
        <f t="shared" si="50"/>
        <v>0.76660988074957404</v>
      </c>
      <c r="L178" s="110">
        <f t="shared" si="50"/>
        <v>0.88235294117647056</v>
      </c>
      <c r="M178" s="110">
        <f t="shared" si="50"/>
        <v>0.5796649785742114</v>
      </c>
      <c r="N178" s="110">
        <f t="shared" si="50"/>
        <v>0.21630094043887152</v>
      </c>
      <c r="O178" s="110">
        <f t="shared" si="50"/>
        <v>0</v>
      </c>
      <c r="P178" s="110">
        <f t="shared" si="50"/>
        <v>0.95</v>
      </c>
      <c r="Q178" s="110">
        <f t="shared" si="50"/>
        <v>0.81559908240691714</v>
      </c>
      <c r="R178" s="110">
        <f t="shared" si="50"/>
        <v>1</v>
      </c>
      <c r="S178" s="110">
        <f t="shared" si="50"/>
        <v>0.49099836333878882</v>
      </c>
    </row>
    <row r="179" spans="3:19" ht="15.75" thickBot="1">
      <c r="C179" s="19" t="s">
        <v>33</v>
      </c>
      <c r="D179" s="110">
        <f t="shared" ref="D179:S179" si="51">(D156-D$158)/D$159</f>
        <v>9.7330185465778693E-2</v>
      </c>
      <c r="E179" s="110">
        <f t="shared" si="51"/>
        <v>0.42476190476190473</v>
      </c>
      <c r="F179" s="110">
        <f t="shared" si="51"/>
        <v>0</v>
      </c>
      <c r="G179" s="110">
        <f t="shared" si="51"/>
        <v>6.412698412698413E-2</v>
      </c>
      <c r="H179" s="110">
        <f t="shared" si="51"/>
        <v>0.25235849056603776</v>
      </c>
      <c r="I179" s="110">
        <f t="shared" si="51"/>
        <v>0.88888888888888906</v>
      </c>
      <c r="J179" s="110">
        <f t="shared" si="51"/>
        <v>0</v>
      </c>
      <c r="K179" s="110">
        <f t="shared" si="51"/>
        <v>0.34071550255536626</v>
      </c>
      <c r="L179" s="110">
        <f t="shared" si="51"/>
        <v>0.17647058823529405</v>
      </c>
      <c r="M179" s="110">
        <f t="shared" si="51"/>
        <v>0.82275029216984841</v>
      </c>
      <c r="N179" s="110">
        <f t="shared" si="51"/>
        <v>1.5673981191222579E-3</v>
      </c>
      <c r="O179" s="110">
        <f t="shared" si="51"/>
        <v>0</v>
      </c>
      <c r="P179" s="110">
        <f t="shared" si="51"/>
        <v>0.42857142857142866</v>
      </c>
      <c r="Q179" s="110">
        <f t="shared" si="51"/>
        <v>0.72860419975295576</v>
      </c>
      <c r="R179" s="110">
        <f t="shared" si="51"/>
        <v>1</v>
      </c>
      <c r="S179" s="110">
        <f t="shared" si="51"/>
        <v>0.40916530278232399</v>
      </c>
    </row>
    <row r="180" spans="3:19">
      <c r="C180" s="100" t="s">
        <v>84</v>
      </c>
      <c r="D180" s="111">
        <f t="shared" ref="D180:S180" si="52">AVERAGE(D164:D179)</f>
        <v>0.27256069628950985</v>
      </c>
      <c r="E180" s="111">
        <f t="shared" si="52"/>
        <v>0.54269841269841257</v>
      </c>
      <c r="F180" s="111">
        <f t="shared" si="52"/>
        <v>0.37006578947368418</v>
      </c>
      <c r="G180" s="111">
        <f t="shared" si="52"/>
        <v>0.24773809523809526</v>
      </c>
      <c r="H180" s="111">
        <f t="shared" si="52"/>
        <v>0.53120577830188687</v>
      </c>
      <c r="I180" s="111">
        <f t="shared" si="52"/>
        <v>0.67361111111111116</v>
      </c>
      <c r="J180" s="111">
        <f t="shared" si="52"/>
        <v>0.61931818181818166</v>
      </c>
      <c r="K180" s="111">
        <f t="shared" si="52"/>
        <v>0.43451873935264057</v>
      </c>
      <c r="L180" s="111">
        <f t="shared" si="52"/>
        <v>0.43308823529411761</v>
      </c>
      <c r="M180" s="111">
        <f t="shared" si="52"/>
        <v>0.51380502532138705</v>
      </c>
      <c r="N180" s="111">
        <f t="shared" si="52"/>
        <v>0.45885579937304072</v>
      </c>
      <c r="O180" s="111">
        <f t="shared" si="52"/>
        <v>0.12300531914893618</v>
      </c>
      <c r="P180" s="111">
        <f t="shared" si="52"/>
        <v>0.61741071428571426</v>
      </c>
      <c r="Q180" s="111">
        <f t="shared" si="52"/>
        <v>0.76435944944415046</v>
      </c>
      <c r="R180" s="111">
        <f t="shared" si="52"/>
        <v>0.78125000000000011</v>
      </c>
      <c r="S180" s="111">
        <f t="shared" si="52"/>
        <v>0.57150163666121123</v>
      </c>
    </row>
    <row r="183" spans="3:19" ht="15.75" thickBot="1"/>
    <row r="184" spans="3:19" ht="73.5">
      <c r="C184" s="83" t="s">
        <v>34</v>
      </c>
      <c r="D184" s="112" t="str">
        <f>D162</f>
        <v>منابع انسانی</v>
      </c>
      <c r="E184" s="112" t="str">
        <f>G162</f>
        <v>مراقبت های اجتماعی</v>
      </c>
      <c r="F184" s="112" t="str">
        <f>K162</f>
        <v>کیفیت زندگی</v>
      </c>
      <c r="G184" s="112" t="str">
        <f>N162</f>
        <v>زیرساخت های نهادی</v>
      </c>
      <c r="H184" s="113" t="str">
        <f>Q162</f>
        <v>مشارکت</v>
      </c>
      <c r="I184" s="120" t="s">
        <v>85</v>
      </c>
    </row>
    <row r="185" spans="3:19">
      <c r="C185" s="4" t="s">
        <v>18</v>
      </c>
      <c r="D185" s="114">
        <f t="shared" ref="D185:D201" si="53">AVERAGE(D164:F164)</f>
        <v>0.60395587380422355</v>
      </c>
      <c r="E185" s="114">
        <f t="shared" ref="E185:E201" si="54">AVERAGE(G164:J164)</f>
        <v>0.52925508453810344</v>
      </c>
      <c r="F185" s="114">
        <f t="shared" ref="F185:F201" si="55">AVERAGE(K164:M164)</f>
        <v>0.34246310187375828</v>
      </c>
      <c r="G185" s="114">
        <f t="shared" ref="G185:G201" si="56">AVERAGE(N164:P164)</f>
        <v>0.60749746707193508</v>
      </c>
      <c r="H185" s="115">
        <f t="shared" ref="H185:H201" si="57">AVERAGE(Q164:S164)</f>
        <v>0.68800232315207044</v>
      </c>
      <c r="I185" s="121">
        <f t="shared" ref="I185:I201" si="58">AVERAGE(D185:H185)</f>
        <v>0.55423477008801814</v>
      </c>
    </row>
    <row r="186" spans="3:19">
      <c r="C186" s="4" t="s">
        <v>19</v>
      </c>
      <c r="D186" s="114">
        <f t="shared" si="53"/>
        <v>0.53317916165373791</v>
      </c>
      <c r="E186" s="114">
        <f t="shared" si="54"/>
        <v>0.67436453483623293</v>
      </c>
      <c r="F186" s="114">
        <f t="shared" si="55"/>
        <v>0.69029509431174108</v>
      </c>
      <c r="G186" s="114">
        <f t="shared" si="56"/>
        <v>0.52645917301089717</v>
      </c>
      <c r="H186" s="115">
        <f t="shared" si="57"/>
        <v>0.40012352214575625</v>
      </c>
      <c r="I186" s="121">
        <f t="shared" si="58"/>
        <v>0.56488429719167299</v>
      </c>
    </row>
    <row r="187" spans="3:19">
      <c r="C187" s="4" t="s">
        <v>20</v>
      </c>
      <c r="D187" s="114">
        <f t="shared" si="53"/>
        <v>0.27516631040270639</v>
      </c>
      <c r="E187" s="114">
        <f t="shared" si="54"/>
        <v>0.62272342699229499</v>
      </c>
      <c r="F187" s="114">
        <f t="shared" si="55"/>
        <v>0.65431600621791419</v>
      </c>
      <c r="G187" s="114">
        <f t="shared" si="56"/>
        <v>0.31483581226794732</v>
      </c>
      <c r="H187" s="115">
        <f t="shared" si="57"/>
        <v>0.92535588789376122</v>
      </c>
      <c r="I187" s="121">
        <f t="shared" si="58"/>
        <v>0.55847948875492481</v>
      </c>
    </row>
    <row r="188" spans="3:19">
      <c r="C188" s="4" t="s">
        <v>21</v>
      </c>
      <c r="D188" s="114">
        <f t="shared" si="53"/>
        <v>0.36751429101116878</v>
      </c>
      <c r="E188" s="114">
        <f t="shared" si="54"/>
        <v>0.39393939393939392</v>
      </c>
      <c r="F188" s="114">
        <f t="shared" si="55"/>
        <v>0.41851220897217489</v>
      </c>
      <c r="G188" s="114">
        <f t="shared" si="56"/>
        <v>0.70097029407374245</v>
      </c>
      <c r="H188" s="115">
        <f t="shared" si="57"/>
        <v>0.93944353518821588</v>
      </c>
      <c r="I188" s="121">
        <f t="shared" si="58"/>
        <v>0.56407594463693911</v>
      </c>
    </row>
    <row r="189" spans="3:19">
      <c r="C189" s="4" t="s">
        <v>22</v>
      </c>
      <c r="D189" s="114">
        <f t="shared" si="53"/>
        <v>0.45130049675990797</v>
      </c>
      <c r="E189" s="114">
        <f t="shared" si="54"/>
        <v>0.69580540921342804</v>
      </c>
      <c r="F189" s="114">
        <f t="shared" si="55"/>
        <v>0.34003592975712588</v>
      </c>
      <c r="G189" s="114">
        <f t="shared" si="56"/>
        <v>0.44422158912254295</v>
      </c>
      <c r="H189" s="115">
        <f t="shared" si="57"/>
        <v>0.71222040370976547</v>
      </c>
      <c r="I189" s="121">
        <f t="shared" si="58"/>
        <v>0.52871676571255399</v>
      </c>
    </row>
    <row r="190" spans="3:19">
      <c r="C190" s="4" t="s">
        <v>23</v>
      </c>
      <c r="D190" s="114">
        <f t="shared" si="53"/>
        <v>0.48109471128204401</v>
      </c>
      <c r="E190" s="114">
        <f t="shared" si="54"/>
        <v>0.60932633273435166</v>
      </c>
      <c r="F190" s="114">
        <f t="shared" si="55"/>
        <v>0.43439434733470089</v>
      </c>
      <c r="G190" s="114">
        <f t="shared" si="56"/>
        <v>0.41539782057023439</v>
      </c>
      <c r="H190" s="115">
        <f t="shared" si="57"/>
        <v>0.33333333333333331</v>
      </c>
      <c r="I190" s="121">
        <f t="shared" si="58"/>
        <v>0.45470930905093293</v>
      </c>
    </row>
    <row r="191" spans="3:19">
      <c r="C191" s="4" t="s">
        <v>24</v>
      </c>
      <c r="D191" s="114">
        <f t="shared" si="53"/>
        <v>0.11740146789210122</v>
      </c>
      <c r="E191" s="114">
        <f t="shared" si="54"/>
        <v>0.43716017996678375</v>
      </c>
      <c r="F191" s="114">
        <f t="shared" si="55"/>
        <v>0.1850409037787302</v>
      </c>
      <c r="G191" s="114">
        <f t="shared" si="56"/>
        <v>0.59508881922675017</v>
      </c>
      <c r="H191" s="115">
        <f t="shared" si="57"/>
        <v>0.88903627600224933</v>
      </c>
      <c r="I191" s="121">
        <f t="shared" si="58"/>
        <v>0.44474552937332296</v>
      </c>
    </row>
    <row r="192" spans="3:19">
      <c r="C192" s="4" t="s">
        <v>25</v>
      </c>
      <c r="D192" s="114">
        <f t="shared" si="53"/>
        <v>0.26152265508197708</v>
      </c>
      <c r="E192" s="114">
        <f t="shared" si="54"/>
        <v>0.88888888888888895</v>
      </c>
      <c r="F192" s="114">
        <f t="shared" si="55"/>
        <v>0.76026490066225172</v>
      </c>
      <c r="G192" s="114">
        <f t="shared" si="56"/>
        <v>0.3525708822847487</v>
      </c>
      <c r="H192" s="115">
        <f t="shared" si="57"/>
        <v>0.82753291396838013</v>
      </c>
      <c r="I192" s="121">
        <f t="shared" si="58"/>
        <v>0.61815604817724934</v>
      </c>
    </row>
    <row r="193" spans="3:9">
      <c r="C193" s="4" t="s">
        <v>26</v>
      </c>
      <c r="D193" s="114">
        <f t="shared" si="53"/>
        <v>0.58895242636545042</v>
      </c>
      <c r="E193" s="114">
        <f t="shared" si="54"/>
        <v>0.44651952476244933</v>
      </c>
      <c r="F193" s="114">
        <f t="shared" si="55"/>
        <v>0.54299171748530639</v>
      </c>
      <c r="G193" s="114">
        <f t="shared" si="56"/>
        <v>0.41931631586803997</v>
      </c>
      <c r="H193" s="115">
        <f t="shared" si="57"/>
        <v>0.66372506151799493</v>
      </c>
      <c r="I193" s="121">
        <f t="shared" si="58"/>
        <v>0.53230100919984824</v>
      </c>
    </row>
    <row r="194" spans="3:9">
      <c r="C194" s="4" t="s">
        <v>27</v>
      </c>
      <c r="D194" s="114">
        <f t="shared" si="53"/>
        <v>0.53836814257866883</v>
      </c>
      <c r="E194" s="114">
        <f t="shared" si="54"/>
        <v>0.42816039437501696</v>
      </c>
      <c r="F194" s="114">
        <f t="shared" si="55"/>
        <v>0.23022984028048313</v>
      </c>
      <c r="G194" s="114">
        <f t="shared" si="56"/>
        <v>0.33073593073593072</v>
      </c>
      <c r="H194" s="115">
        <f t="shared" si="57"/>
        <v>0.76973329093667442</v>
      </c>
      <c r="I194" s="121">
        <f t="shared" si="58"/>
        <v>0.45944551978135484</v>
      </c>
    </row>
    <row r="195" spans="3:9">
      <c r="C195" s="4" t="s">
        <v>28</v>
      </c>
      <c r="D195" s="114">
        <f t="shared" si="53"/>
        <v>0.29090492772919174</v>
      </c>
      <c r="E195" s="114">
        <f t="shared" si="54"/>
        <v>0.337262142993275</v>
      </c>
      <c r="F195" s="114">
        <f t="shared" si="55"/>
        <v>0.49949087343907844</v>
      </c>
      <c r="G195" s="114">
        <f t="shared" si="56"/>
        <v>0.4104717121958501</v>
      </c>
      <c r="H195" s="115">
        <f t="shared" si="57"/>
        <v>0.89419607646069921</v>
      </c>
      <c r="I195" s="121">
        <f t="shared" si="58"/>
        <v>0.48646514656361883</v>
      </c>
    </row>
    <row r="196" spans="3:9">
      <c r="C196" s="4" t="s">
        <v>29</v>
      </c>
      <c r="D196" s="114">
        <f t="shared" si="53"/>
        <v>0.14116402116402113</v>
      </c>
      <c r="E196" s="114">
        <f t="shared" si="54"/>
        <v>0</v>
      </c>
      <c r="F196" s="114">
        <f t="shared" si="55"/>
        <v>0.18330303792489619</v>
      </c>
      <c r="G196" s="114">
        <f t="shared" si="56"/>
        <v>0.14285714285714288</v>
      </c>
      <c r="H196" s="115">
        <f t="shared" si="57"/>
        <v>0.71258983417842658</v>
      </c>
      <c r="I196" s="121">
        <f t="shared" si="58"/>
        <v>0.23598280722489734</v>
      </c>
    </row>
    <row r="197" spans="3:9">
      <c r="C197" s="4" t="s">
        <v>30</v>
      </c>
      <c r="D197" s="114">
        <f t="shared" si="53"/>
        <v>0.73118301467989244</v>
      </c>
      <c r="E197" s="114">
        <f t="shared" si="54"/>
        <v>0.68416026845272127</v>
      </c>
      <c r="F197" s="114">
        <f t="shared" si="55"/>
        <v>0.37522129805925769</v>
      </c>
      <c r="G197" s="114">
        <f t="shared" si="56"/>
        <v>0.38423804124464439</v>
      </c>
      <c r="H197" s="115">
        <f t="shared" si="57"/>
        <v>0.49855866762819678</v>
      </c>
      <c r="I197" s="121">
        <f t="shared" si="58"/>
        <v>0.53467225801294249</v>
      </c>
    </row>
    <row r="198" spans="3:9">
      <c r="C198" s="4" t="s">
        <v>31</v>
      </c>
      <c r="D198" s="114">
        <f t="shared" si="53"/>
        <v>0.36401687588128268</v>
      </c>
      <c r="E198" s="114">
        <f t="shared" si="54"/>
        <v>0.61160673446050806</v>
      </c>
      <c r="F198" s="114">
        <f t="shared" si="55"/>
        <v>0.52145001191243334</v>
      </c>
      <c r="G198" s="114">
        <f t="shared" si="56"/>
        <v>0.21930885206747278</v>
      </c>
      <c r="H198" s="115">
        <f t="shared" si="57"/>
        <v>0.55595235035274226</v>
      </c>
      <c r="I198" s="121">
        <f t="shared" si="58"/>
        <v>0.45446696493488786</v>
      </c>
    </row>
    <row r="199" spans="3:9">
      <c r="C199" s="4" t="s">
        <v>32</v>
      </c>
      <c r="D199" s="114">
        <f t="shared" si="53"/>
        <v>0.40197771876630034</v>
      </c>
      <c r="E199" s="114">
        <f t="shared" si="54"/>
        <v>0.62697675882817405</v>
      </c>
      <c r="F199" s="114">
        <f t="shared" si="55"/>
        <v>0.74287593350008529</v>
      </c>
      <c r="G199" s="114">
        <f t="shared" si="56"/>
        <v>0.38876698014629052</v>
      </c>
      <c r="H199" s="115">
        <f t="shared" si="57"/>
        <v>0.76886581524856856</v>
      </c>
      <c r="I199" s="121">
        <f t="shared" si="58"/>
        <v>0.58589264129788377</v>
      </c>
    </row>
    <row r="200" spans="3:9">
      <c r="C200" s="4" t="s">
        <v>33</v>
      </c>
      <c r="D200" s="114">
        <f t="shared" si="53"/>
        <v>0.17403069674256114</v>
      </c>
      <c r="E200" s="114">
        <f t="shared" si="54"/>
        <v>0.30134359089547774</v>
      </c>
      <c r="F200" s="114">
        <f t="shared" si="55"/>
        <v>0.44664546098683622</v>
      </c>
      <c r="G200" s="114">
        <f t="shared" si="56"/>
        <v>0.14337960889685031</v>
      </c>
      <c r="H200" s="115">
        <f t="shared" si="57"/>
        <v>0.71258983417842658</v>
      </c>
      <c r="I200" s="121">
        <f t="shared" si="58"/>
        <v>0.35559783834003039</v>
      </c>
    </row>
    <row r="201" spans="3:9" ht="15.75" thickBot="1">
      <c r="C201" s="116" t="s">
        <v>84</v>
      </c>
      <c r="D201" s="117">
        <f t="shared" si="53"/>
        <v>0.39510829948720216</v>
      </c>
      <c r="E201" s="117">
        <f t="shared" si="54"/>
        <v>0.51796829161731872</v>
      </c>
      <c r="F201" s="117">
        <f t="shared" si="55"/>
        <v>0.46047066665604836</v>
      </c>
      <c r="G201" s="117">
        <f t="shared" si="56"/>
        <v>0.39975727760256374</v>
      </c>
      <c r="H201" s="118">
        <f t="shared" si="57"/>
        <v>0.70570369536845401</v>
      </c>
      <c r="I201" s="119">
        <f t="shared" si="58"/>
        <v>0.49580164614631739</v>
      </c>
    </row>
  </sheetData>
  <mergeCells count="39">
    <mergeCell ref="C46:F46"/>
    <mergeCell ref="G46:J46"/>
    <mergeCell ref="K46:M46"/>
    <mergeCell ref="N46:P46"/>
    <mergeCell ref="E1:K1"/>
    <mergeCell ref="C3:F3"/>
    <mergeCell ref="G3:J3"/>
    <mergeCell ref="K3:M3"/>
    <mergeCell ref="N3:P3"/>
    <mergeCell ref="E23:K23"/>
    <mergeCell ref="C25:F25"/>
    <mergeCell ref="G25:J25"/>
    <mergeCell ref="K25:M25"/>
    <mergeCell ref="N25:P25"/>
    <mergeCell ref="E44:K44"/>
    <mergeCell ref="E67:K67"/>
    <mergeCell ref="C69:F69"/>
    <mergeCell ref="G69:J69"/>
    <mergeCell ref="K69:M69"/>
    <mergeCell ref="N69:P69"/>
    <mergeCell ref="Q118:S118"/>
    <mergeCell ref="G116:L116"/>
    <mergeCell ref="G138:L138"/>
    <mergeCell ref="H117:I117"/>
    <mergeCell ref="D118:F118"/>
    <mergeCell ref="G118:J118"/>
    <mergeCell ref="K118:M118"/>
    <mergeCell ref="N118:P118"/>
    <mergeCell ref="N162:P162"/>
    <mergeCell ref="Q162:S162"/>
    <mergeCell ref="D139:F139"/>
    <mergeCell ref="G139:J139"/>
    <mergeCell ref="K139:M139"/>
    <mergeCell ref="N139:P139"/>
    <mergeCell ref="Q139:S139"/>
    <mergeCell ref="H160:M160"/>
    <mergeCell ref="D162:F162"/>
    <mergeCell ref="G162:J162"/>
    <mergeCell ref="K162:M16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محیط زیست</vt:lpstr>
      <vt:lpstr>اجتماعی</vt:lpstr>
      <vt:lpstr>اقتصادی</vt:lpstr>
      <vt:lpstr>بارومتر پایداری</vt:lpstr>
      <vt:lpstr>envir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drYari</dc:creator>
  <cp:lastModifiedBy>Microsoft</cp:lastModifiedBy>
  <dcterms:created xsi:type="dcterms:W3CDTF">2016-04-24T11:14:49Z</dcterms:created>
  <dcterms:modified xsi:type="dcterms:W3CDTF">2016-04-26T09:04:30Z</dcterms:modified>
</cp:coreProperties>
</file>